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510" windowHeight="8025" tabRatio="888" firstSheet="9" activeTab="14"/>
  </bookViews>
  <sheets>
    <sheet name="جلد" sheetId="26" r:id="rId1"/>
    <sheet name="فرم روكش " sheetId="23" r:id="rId2"/>
    <sheet name="برنامه" sheetId="15" r:id="rId3"/>
    <sheet name="حقوق و مزایای مستمر" sheetId="9" r:id="rId4"/>
    <sheet name="سایر هزینه های پرسنلی" sheetId="10" r:id="rId5"/>
    <sheet name="سایر هزینه ها" sheetId="13" r:id="rId6"/>
    <sheet name="تملک دارائیهای سرمایه ای " sheetId="31" r:id="rId7"/>
    <sheet name="نیروی انسانی " sheetId="25" r:id="rId8"/>
    <sheet name="نیروی انسانی  (2)" sheetId="39" state="hidden" r:id="rId9"/>
    <sheet name="دانشجو  " sheetId="24" r:id="rId10"/>
    <sheet name="بودجه ریزی مبتنی برعملکرد " sheetId="32" r:id="rId11"/>
    <sheet name="پیوست شماره 1- پاداش ها" sheetId="35" r:id="rId12"/>
    <sheet name="پیوست شماره 2- سایر پرسنلی  " sheetId="34" r:id="rId13"/>
    <sheet name="پیوست شماره 3- سایر قراردادها" sheetId="33" r:id="rId14"/>
    <sheet name="پیوست شماره 4-سایر هزینه ها" sheetId="36" r:id="rId15"/>
  </sheets>
  <definedNames>
    <definedName name="_xlnm.Print_Area" localSheetId="2">برنامه!$A$1:$Q$38</definedName>
    <definedName name="_xlnm.Print_Area" localSheetId="0">جلد!$A$1:$J$17</definedName>
    <definedName name="_xlnm.Print_Area" localSheetId="3">'حقوق و مزایای مستمر'!$A$1:$R$38</definedName>
    <definedName name="_xlnm.Print_Area" localSheetId="9">'دانشجو  '!$A$1:$K$14</definedName>
    <definedName name="_xlnm.Print_Area" localSheetId="5">'سایر هزینه ها'!$A$1:$X$38</definedName>
    <definedName name="_xlnm.Print_Area" localSheetId="4">'سایر هزینه های پرسنلی'!$A$1:$T$28</definedName>
    <definedName name="_xlnm.Print_Area" localSheetId="1">'فرم روكش '!$A$1:$L$16</definedName>
    <definedName name="_xlnm.Print_Area" localSheetId="7">'نیروی انسانی '!$A$1:$N$37</definedName>
    <definedName name="_xlnm.Print_Area" localSheetId="8">'نیروی انسانی  (2)'!$A$1:$N$37</definedName>
  </definedNames>
  <calcPr calcId="162913"/>
</workbook>
</file>

<file path=xl/calcChain.xml><?xml version="1.0" encoding="utf-8"?>
<calcChain xmlns="http://schemas.openxmlformats.org/spreadsheetml/2006/main">
  <c r="I10" i="39" l="1"/>
  <c r="D10" i="39"/>
  <c r="L10" i="39" s="1"/>
  <c r="I9" i="25"/>
  <c r="D9" i="25"/>
  <c r="L9" i="25" s="1"/>
  <c r="E18" i="32" l="1"/>
  <c r="E19" i="32"/>
  <c r="P25" i="10" l="1"/>
  <c r="P24" i="10"/>
  <c r="P23" i="10"/>
  <c r="L14" i="35" l="1"/>
  <c r="J12" i="15" l="1"/>
  <c r="G12" i="15"/>
  <c r="I12" i="15"/>
  <c r="F12" i="15"/>
  <c r="F11" i="15"/>
  <c r="G11" i="15"/>
  <c r="I11" i="15"/>
  <c r="J11" i="15"/>
  <c r="H12" i="15" l="1"/>
  <c r="K12" i="15"/>
  <c r="E17" i="32"/>
  <c r="E16" i="32"/>
  <c r="N12" i="15" l="1"/>
  <c r="O33" i="15"/>
  <c r="K33" i="15"/>
  <c r="H11" i="31"/>
  <c r="I35" i="39" l="1"/>
  <c r="F35" i="39"/>
  <c r="B35" i="39"/>
  <c r="I35" i="25"/>
  <c r="F35" i="25"/>
  <c r="B35" i="25"/>
  <c r="J19" i="39"/>
  <c r="H19" i="39"/>
  <c r="G19" i="39"/>
  <c r="F19" i="39"/>
  <c r="E19" i="39"/>
  <c r="C19" i="39"/>
  <c r="B19" i="39"/>
  <c r="J19" i="25"/>
  <c r="H19" i="25"/>
  <c r="G19" i="25"/>
  <c r="F19" i="25"/>
  <c r="E19" i="25"/>
  <c r="C19" i="25"/>
  <c r="B19" i="25"/>
  <c r="M35" i="13" l="1"/>
  <c r="M11" i="15" s="1"/>
  <c r="K26" i="10"/>
  <c r="L11" i="15" s="1"/>
  <c r="K34" i="9"/>
  <c r="K24" i="9"/>
  <c r="I9" i="39"/>
  <c r="D9" i="39"/>
  <c r="L9" i="39" s="1"/>
  <c r="M31" i="39"/>
  <c r="M30" i="39"/>
  <c r="M26" i="39"/>
  <c r="M25" i="39"/>
  <c r="I15" i="39"/>
  <c r="D15" i="39"/>
  <c r="I14" i="39"/>
  <c r="D14" i="39"/>
  <c r="I8" i="39"/>
  <c r="D8" i="39"/>
  <c r="G19" i="15"/>
  <c r="G25" i="15" s="1"/>
  <c r="F19" i="15"/>
  <c r="F25" i="15" s="1"/>
  <c r="Q34" i="9"/>
  <c r="K35" i="9" l="1"/>
  <c r="L14" i="39"/>
  <c r="L15" i="39"/>
  <c r="I19" i="39"/>
  <c r="L8" i="39"/>
  <c r="D19" i="39"/>
  <c r="M35" i="39"/>
  <c r="L19" i="39" l="1"/>
  <c r="L8" i="35" l="1"/>
  <c r="L7" i="35"/>
  <c r="L13" i="35"/>
  <c r="L10" i="35"/>
  <c r="L9" i="35"/>
  <c r="J18" i="15" l="1"/>
  <c r="G18" i="15"/>
  <c r="J17" i="15"/>
  <c r="G17" i="15"/>
  <c r="J16" i="15"/>
  <c r="J15" i="15"/>
  <c r="G16" i="15"/>
  <c r="G15" i="15"/>
  <c r="I18" i="15"/>
  <c r="F18" i="15"/>
  <c r="I17" i="15"/>
  <c r="F17" i="15"/>
  <c r="I16" i="15"/>
  <c r="F16" i="15"/>
  <c r="I15" i="15"/>
  <c r="F15" i="15"/>
  <c r="J14" i="15"/>
  <c r="G14" i="15"/>
  <c r="I14" i="15"/>
  <c r="F14" i="15"/>
  <c r="J10" i="15"/>
  <c r="J24" i="15" s="1"/>
  <c r="I10" i="15"/>
  <c r="I24" i="15" s="1"/>
  <c r="G10" i="15"/>
  <c r="F10" i="15"/>
  <c r="F24" i="15" s="1"/>
  <c r="J9" i="15"/>
  <c r="I9" i="15"/>
  <c r="G9" i="15"/>
  <c r="F9" i="15"/>
  <c r="F24" i="9"/>
  <c r="G24" i="9"/>
  <c r="H24" i="9"/>
  <c r="J24" i="9"/>
  <c r="L24" i="9"/>
  <c r="M24" i="9"/>
  <c r="N24" i="9"/>
  <c r="O24" i="9"/>
  <c r="D24" i="9"/>
  <c r="P18" i="9"/>
  <c r="P19" i="9"/>
  <c r="P20" i="9"/>
  <c r="P21" i="9"/>
  <c r="P22" i="9"/>
  <c r="P23" i="9"/>
  <c r="I18" i="9"/>
  <c r="R18" i="9" s="1"/>
  <c r="I20" i="9"/>
  <c r="R20" i="9" l="1"/>
  <c r="G24" i="15"/>
  <c r="C10" i="24"/>
  <c r="D10" i="24"/>
  <c r="E10" i="24"/>
  <c r="F10" i="24"/>
  <c r="G10" i="24"/>
  <c r="H10" i="24"/>
  <c r="I10" i="24"/>
  <c r="J10" i="24"/>
  <c r="B10" i="24"/>
  <c r="K9" i="24"/>
  <c r="E20" i="32" s="1"/>
  <c r="R12" i="13" l="1"/>
  <c r="K12" i="13"/>
  <c r="X12" i="13" l="1"/>
  <c r="F14" i="32"/>
  <c r="G14" i="32"/>
  <c r="H14" i="32"/>
  <c r="E14" i="32"/>
  <c r="I12" i="32"/>
  <c r="M25" i="25"/>
  <c r="I8" i="25"/>
  <c r="D8" i="25"/>
  <c r="I23" i="10"/>
  <c r="T23" i="10" s="1"/>
  <c r="R22" i="13"/>
  <c r="R14" i="13"/>
  <c r="R15" i="13"/>
  <c r="K22" i="13"/>
  <c r="K14" i="13"/>
  <c r="X14" i="13" s="1"/>
  <c r="K15" i="13"/>
  <c r="Q8" i="34"/>
  <c r="Q9" i="34"/>
  <c r="Q10" i="34"/>
  <c r="Q11" i="34"/>
  <c r="Q12" i="34"/>
  <c r="Q7" i="34"/>
  <c r="D13" i="34"/>
  <c r="D22" i="10" s="1"/>
  <c r="E13" i="34"/>
  <c r="F13" i="34"/>
  <c r="F22" i="10" s="1"/>
  <c r="G13" i="34"/>
  <c r="G22" i="10" s="1"/>
  <c r="H13" i="34"/>
  <c r="H22" i="10" s="1"/>
  <c r="I13" i="34"/>
  <c r="J22" i="10" s="1"/>
  <c r="J13" i="34"/>
  <c r="L22" i="10" s="1"/>
  <c r="K13" i="34"/>
  <c r="M22" i="10" s="1"/>
  <c r="L13" i="34"/>
  <c r="N22" i="10" s="1"/>
  <c r="M13" i="34"/>
  <c r="O22" i="10" s="1"/>
  <c r="N13" i="34"/>
  <c r="Q22" i="10" s="1"/>
  <c r="O13" i="34"/>
  <c r="R22" i="10" s="1"/>
  <c r="P13" i="34"/>
  <c r="S22" i="10" s="1"/>
  <c r="C13" i="34"/>
  <c r="Q8" i="35"/>
  <c r="Q9" i="35"/>
  <c r="Q10" i="35"/>
  <c r="Q11" i="35"/>
  <c r="Q12" i="35"/>
  <c r="Q13" i="35"/>
  <c r="Q14" i="35"/>
  <c r="Q7" i="35"/>
  <c r="D15" i="35"/>
  <c r="D21" i="10" s="1"/>
  <c r="E15" i="35"/>
  <c r="E21" i="10" s="1"/>
  <c r="F15" i="35"/>
  <c r="F21" i="10" s="1"/>
  <c r="G15" i="35"/>
  <c r="G21" i="10" s="1"/>
  <c r="H15" i="35"/>
  <c r="H21" i="10" s="1"/>
  <c r="I15" i="35"/>
  <c r="J21" i="10" s="1"/>
  <c r="J15" i="35"/>
  <c r="L21" i="10" s="1"/>
  <c r="K15" i="35"/>
  <c r="M21" i="10" s="1"/>
  <c r="L15" i="35"/>
  <c r="M15" i="35"/>
  <c r="O21" i="10" s="1"/>
  <c r="N15" i="35"/>
  <c r="Q21" i="10" s="1"/>
  <c r="O15" i="35"/>
  <c r="R21" i="10" s="1"/>
  <c r="P15" i="35"/>
  <c r="C15" i="35"/>
  <c r="R18" i="36"/>
  <c r="W23" i="13" s="1"/>
  <c r="Q18" i="36"/>
  <c r="V23" i="13" s="1"/>
  <c r="P18" i="36"/>
  <c r="U23" i="13" s="1"/>
  <c r="O18" i="36"/>
  <c r="T23" i="13" s="1"/>
  <c r="N18" i="36"/>
  <c r="S23" i="13" s="1"/>
  <c r="M18" i="36"/>
  <c r="Q23" i="13" s="1"/>
  <c r="L18" i="36"/>
  <c r="P23" i="13" s="1"/>
  <c r="K18" i="36"/>
  <c r="O23" i="13" s="1"/>
  <c r="J18" i="36"/>
  <c r="N23" i="13" s="1"/>
  <c r="I18" i="36"/>
  <c r="L23" i="13" s="1"/>
  <c r="H18" i="36"/>
  <c r="J23" i="13" s="1"/>
  <c r="G18" i="36"/>
  <c r="I23" i="13" s="1"/>
  <c r="F18" i="36"/>
  <c r="H23" i="13" s="1"/>
  <c r="E18" i="36"/>
  <c r="G23" i="13" s="1"/>
  <c r="D18" i="36"/>
  <c r="F23" i="13" s="1"/>
  <c r="S17" i="36"/>
  <c r="S16" i="36"/>
  <c r="S15" i="36"/>
  <c r="S14" i="36"/>
  <c r="S13" i="36"/>
  <c r="S12" i="36"/>
  <c r="S11" i="36"/>
  <c r="S10" i="36"/>
  <c r="S9" i="36"/>
  <c r="S8" i="36"/>
  <c r="S7" i="36"/>
  <c r="G11" i="31"/>
  <c r="I11" i="31"/>
  <c r="J11" i="31"/>
  <c r="K11" i="31"/>
  <c r="L11" i="31"/>
  <c r="T18" i="33"/>
  <c r="V11" i="13" s="1"/>
  <c r="X15" i="13" l="1"/>
  <c r="X22" i="13"/>
  <c r="I22" i="9"/>
  <c r="R22" i="9" s="1"/>
  <c r="I19" i="9"/>
  <c r="R19" i="9" s="1"/>
  <c r="G13" i="15"/>
  <c r="S18" i="36"/>
  <c r="Q15" i="35"/>
  <c r="V35" i="13"/>
  <c r="L8" i="25"/>
  <c r="R26" i="10"/>
  <c r="Q13" i="34"/>
  <c r="J12" i="32"/>
  <c r="E21" i="32"/>
  <c r="F13" i="15" l="1"/>
  <c r="I23" i="9"/>
  <c r="R23" i="9" s="1"/>
  <c r="I21" i="9"/>
  <c r="R21" i="9" s="1"/>
  <c r="C24" i="9"/>
  <c r="O18" i="33"/>
  <c r="P11" i="13" s="1"/>
  <c r="M18" i="33"/>
  <c r="N11" i="13" s="1"/>
  <c r="V8" i="33"/>
  <c r="V9" i="33"/>
  <c r="V10" i="33"/>
  <c r="V11" i="33"/>
  <c r="V12" i="33"/>
  <c r="V13" i="33"/>
  <c r="V14" i="33"/>
  <c r="V15" i="33"/>
  <c r="V16" i="33"/>
  <c r="V17" i="33"/>
  <c r="V7" i="33"/>
  <c r="H18" i="33"/>
  <c r="G11" i="13" s="1"/>
  <c r="I18" i="33"/>
  <c r="H11" i="13" s="1"/>
  <c r="J18" i="33"/>
  <c r="I11" i="13" s="1"/>
  <c r="K18" i="33"/>
  <c r="J11" i="13" s="1"/>
  <c r="L18" i="33"/>
  <c r="L11" i="13" s="1"/>
  <c r="N18" i="33"/>
  <c r="O11" i="13" s="1"/>
  <c r="P18" i="33"/>
  <c r="Q11" i="13" s="1"/>
  <c r="Q18" i="33"/>
  <c r="S11" i="13" s="1"/>
  <c r="R18" i="33"/>
  <c r="T11" i="13" s="1"/>
  <c r="S18" i="33"/>
  <c r="U11" i="13" s="1"/>
  <c r="U18" i="33"/>
  <c r="W11" i="13" s="1"/>
  <c r="G18" i="33"/>
  <c r="F11" i="13" s="1"/>
  <c r="J13" i="15" l="1"/>
  <c r="I19" i="15"/>
  <c r="E24" i="9"/>
  <c r="Q24" i="9"/>
  <c r="Q35" i="9" s="1"/>
  <c r="J19" i="15"/>
  <c r="V18" i="33"/>
  <c r="I13" i="15" l="1"/>
  <c r="G35" i="13"/>
  <c r="H35" i="13"/>
  <c r="I35" i="13"/>
  <c r="J35" i="13"/>
  <c r="L35" i="13"/>
  <c r="N35" i="13"/>
  <c r="M12" i="15" s="1"/>
  <c r="P12" i="15" s="1"/>
  <c r="O35" i="13"/>
  <c r="P35" i="13"/>
  <c r="Q35" i="13"/>
  <c r="S35" i="13"/>
  <c r="T35" i="13"/>
  <c r="U35" i="13"/>
  <c r="W35" i="13"/>
  <c r="M22" i="15" s="1"/>
  <c r="F35" i="13"/>
  <c r="R31" i="13"/>
  <c r="R32" i="13"/>
  <c r="R33" i="13"/>
  <c r="R34" i="13"/>
  <c r="K31" i="13"/>
  <c r="X31" i="13" s="1"/>
  <c r="K32" i="13"/>
  <c r="X32" i="13" s="1"/>
  <c r="K33" i="13"/>
  <c r="X33" i="13" s="1"/>
  <c r="K34" i="13"/>
  <c r="X34" i="13" s="1"/>
  <c r="M14" i="15" l="1"/>
  <c r="K24" i="13"/>
  <c r="R24" i="13"/>
  <c r="X24" i="13" l="1"/>
  <c r="E13" i="23" s="1"/>
  <c r="E34" i="9"/>
  <c r="F34" i="9"/>
  <c r="G34" i="9"/>
  <c r="H34" i="9"/>
  <c r="J34" i="9"/>
  <c r="L34" i="9"/>
  <c r="M34" i="9"/>
  <c r="N34" i="9"/>
  <c r="O34" i="9"/>
  <c r="D34" i="9"/>
  <c r="R30" i="13"/>
  <c r="K30" i="13"/>
  <c r="R16" i="13"/>
  <c r="K16" i="13"/>
  <c r="X16" i="13" l="1"/>
  <c r="X30" i="13"/>
  <c r="F23" i="15"/>
  <c r="I23" i="15"/>
  <c r="G23" i="15"/>
  <c r="J23" i="15"/>
  <c r="O35" i="9"/>
  <c r="J35" i="9"/>
  <c r="G35" i="9"/>
  <c r="E35" i="9"/>
  <c r="D35" i="9"/>
  <c r="N35" i="9"/>
  <c r="L35" i="9"/>
  <c r="H35" i="9"/>
  <c r="F35" i="9"/>
  <c r="M35" i="9"/>
  <c r="M26" i="25"/>
  <c r="M30" i="25"/>
  <c r="I10" i="25"/>
  <c r="D10" i="25"/>
  <c r="J26" i="15"/>
  <c r="I26" i="15"/>
  <c r="H26" i="15"/>
  <c r="H25" i="15"/>
  <c r="K16" i="15"/>
  <c r="K18" i="15"/>
  <c r="K17" i="15"/>
  <c r="K26" i="15" l="1"/>
  <c r="L10" i="25"/>
  <c r="H18" i="15"/>
  <c r="N18" i="15" s="1"/>
  <c r="H17" i="15"/>
  <c r="N17" i="15" s="1"/>
  <c r="H16" i="15"/>
  <c r="N16" i="15" s="1"/>
  <c r="G35" i="32" l="1"/>
  <c r="E35" i="32"/>
  <c r="R10" i="13"/>
  <c r="R11" i="13"/>
  <c r="R13" i="13"/>
  <c r="R17" i="13"/>
  <c r="R18" i="13"/>
  <c r="R19" i="13"/>
  <c r="R20" i="13"/>
  <c r="R21" i="13"/>
  <c r="R23" i="13"/>
  <c r="R25" i="13"/>
  <c r="R26" i="13"/>
  <c r="R27" i="13"/>
  <c r="R28" i="13"/>
  <c r="R29" i="13"/>
  <c r="R9" i="13"/>
  <c r="K10" i="13"/>
  <c r="X10" i="13" s="1"/>
  <c r="K11" i="13"/>
  <c r="K13" i="13"/>
  <c r="X13" i="13" s="1"/>
  <c r="K17" i="13"/>
  <c r="X17" i="13" s="1"/>
  <c r="K18" i="13"/>
  <c r="X18" i="13" s="1"/>
  <c r="K19" i="13"/>
  <c r="X19" i="13" s="1"/>
  <c r="K20" i="13"/>
  <c r="X20" i="13" s="1"/>
  <c r="K21" i="13"/>
  <c r="X21" i="13" s="1"/>
  <c r="K23" i="13"/>
  <c r="K25" i="13"/>
  <c r="K26" i="13"/>
  <c r="K27" i="13"/>
  <c r="X27" i="13" s="1"/>
  <c r="K28" i="13"/>
  <c r="K29" i="13"/>
  <c r="X29" i="13" s="1"/>
  <c r="K9" i="13"/>
  <c r="X9" i="13" s="1"/>
  <c r="P11" i="10"/>
  <c r="P12" i="10"/>
  <c r="P13" i="10"/>
  <c r="P14" i="10"/>
  <c r="P15" i="10"/>
  <c r="P16" i="10"/>
  <c r="P17" i="10"/>
  <c r="P18" i="10"/>
  <c r="P19" i="10"/>
  <c r="P20" i="10"/>
  <c r="P21" i="10"/>
  <c r="P22" i="10"/>
  <c r="P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4" i="10"/>
  <c r="I25" i="10"/>
  <c r="I10" i="10"/>
  <c r="P32" i="9"/>
  <c r="P33" i="9"/>
  <c r="P31" i="9"/>
  <c r="P29" i="9"/>
  <c r="P30" i="9"/>
  <c r="P28" i="9"/>
  <c r="P26" i="9"/>
  <c r="P27" i="9"/>
  <c r="P25" i="9"/>
  <c r="P13" i="9"/>
  <c r="P14" i="9"/>
  <c r="P15" i="9"/>
  <c r="P16" i="9"/>
  <c r="P17" i="9"/>
  <c r="P12" i="9"/>
  <c r="P10" i="9"/>
  <c r="P11" i="9"/>
  <c r="P9" i="9"/>
  <c r="I33" i="9"/>
  <c r="R33" i="9" s="1"/>
  <c r="I32" i="9"/>
  <c r="R32" i="9" s="1"/>
  <c r="I31" i="9"/>
  <c r="R31" i="9" s="1"/>
  <c r="I29" i="9"/>
  <c r="R29" i="9" s="1"/>
  <c r="I30" i="9"/>
  <c r="R30" i="9" s="1"/>
  <c r="I28" i="9"/>
  <c r="R28" i="9" s="1"/>
  <c r="I27" i="9"/>
  <c r="I26" i="9"/>
  <c r="I25" i="9"/>
  <c r="I14" i="9"/>
  <c r="R14" i="9" s="1"/>
  <c r="I15" i="9"/>
  <c r="R15" i="9" s="1"/>
  <c r="I16" i="9"/>
  <c r="R16" i="9" s="1"/>
  <c r="I17" i="9"/>
  <c r="I12" i="9"/>
  <c r="R12" i="9" s="1"/>
  <c r="I11" i="9"/>
  <c r="R11" i="9" s="1"/>
  <c r="I10" i="9"/>
  <c r="R10" i="9" s="1"/>
  <c r="I9" i="9"/>
  <c r="R9" i="9" s="1"/>
  <c r="I29" i="32"/>
  <c r="J29" i="32" s="1"/>
  <c r="I30" i="32"/>
  <c r="J30" i="32" s="1"/>
  <c r="I31" i="32"/>
  <c r="J31" i="32" s="1"/>
  <c r="G32" i="32"/>
  <c r="E32" i="32"/>
  <c r="I24" i="32"/>
  <c r="J24" i="32" s="1"/>
  <c r="I25" i="32"/>
  <c r="J25" i="32" s="1"/>
  <c r="G26" i="32"/>
  <c r="E26" i="32"/>
  <c r="I8" i="32"/>
  <c r="J8" i="32" s="1"/>
  <c r="I9" i="32"/>
  <c r="J9" i="32" s="1"/>
  <c r="G10" i="32"/>
  <c r="E10" i="32"/>
  <c r="M10" i="15"/>
  <c r="M17" i="15"/>
  <c r="P17" i="15" s="1"/>
  <c r="M18" i="15"/>
  <c r="P18" i="15" s="1"/>
  <c r="D26" i="10"/>
  <c r="E26" i="10"/>
  <c r="F26" i="10"/>
  <c r="G26" i="10"/>
  <c r="L17" i="15" s="1"/>
  <c r="O17" i="15" s="1"/>
  <c r="H26" i="10"/>
  <c r="L18" i="15" s="1"/>
  <c r="O18" i="15" s="1"/>
  <c r="C26" i="10"/>
  <c r="I22" i="32"/>
  <c r="X28" i="13" l="1"/>
  <c r="X26" i="13"/>
  <c r="X25" i="13"/>
  <c r="X11" i="13"/>
  <c r="X23" i="13"/>
  <c r="R25" i="9"/>
  <c r="R26" i="9"/>
  <c r="R27" i="9"/>
  <c r="R17" i="9"/>
  <c r="P24" i="9"/>
  <c r="T10" i="10"/>
  <c r="T24" i="10"/>
  <c r="T19" i="10"/>
  <c r="T17" i="10"/>
  <c r="T15" i="10"/>
  <c r="T13" i="10"/>
  <c r="T11" i="10"/>
  <c r="T25" i="10"/>
  <c r="T20" i="10"/>
  <c r="T18" i="10"/>
  <c r="T16" i="10"/>
  <c r="T14" i="10"/>
  <c r="T12" i="10"/>
  <c r="T22" i="10"/>
  <c r="T21" i="10"/>
  <c r="E12" i="23" s="1"/>
  <c r="P34" i="9"/>
  <c r="H35" i="32"/>
  <c r="I34" i="9"/>
  <c r="R35" i="13"/>
  <c r="K35" i="13"/>
  <c r="P26" i="10"/>
  <c r="Q17" i="15"/>
  <c r="P10" i="15"/>
  <c r="Q18" i="15"/>
  <c r="P35" i="9" l="1"/>
  <c r="E18" i="15"/>
  <c r="F35" i="32"/>
  <c r="I34" i="32"/>
  <c r="E17" i="15"/>
  <c r="F32" i="32"/>
  <c r="X35" i="13"/>
  <c r="J26" i="10"/>
  <c r="L26" i="10"/>
  <c r="L12" i="15" s="1"/>
  <c r="M26" i="10"/>
  <c r="N26" i="10"/>
  <c r="O26" i="10"/>
  <c r="Q26" i="10"/>
  <c r="S26" i="10"/>
  <c r="L22" i="15" s="1"/>
  <c r="G20" i="32" l="1"/>
  <c r="I20" i="32" s="1"/>
  <c r="J20" i="32" s="1"/>
  <c r="O12" i="15"/>
  <c r="Q12" i="15" s="1"/>
  <c r="J34" i="32"/>
  <c r="I35" i="32"/>
  <c r="J35" i="32" s="1"/>
  <c r="I28" i="32"/>
  <c r="H32" i="32"/>
  <c r="L14" i="15"/>
  <c r="H13" i="15"/>
  <c r="J25" i="15"/>
  <c r="I25" i="15"/>
  <c r="E12" i="15" l="1"/>
  <c r="C8" i="23"/>
  <c r="J28" i="32"/>
  <c r="I32" i="32"/>
  <c r="J32" i="32" s="1"/>
  <c r="K25" i="15"/>
  <c r="K19" i="15"/>
  <c r="K20" i="15"/>
  <c r="K21" i="15"/>
  <c r="K22" i="15"/>
  <c r="H19" i="15"/>
  <c r="H20" i="15"/>
  <c r="H21" i="15"/>
  <c r="M35" i="25" l="1"/>
  <c r="C31" i="9"/>
  <c r="C34" i="9" s="1"/>
  <c r="I15" i="25"/>
  <c r="I14" i="25"/>
  <c r="D15" i="25"/>
  <c r="D14" i="25"/>
  <c r="O21" i="15"/>
  <c r="O20" i="15"/>
  <c r="N20" i="15"/>
  <c r="N21" i="15"/>
  <c r="N19" i="15"/>
  <c r="M19" i="15"/>
  <c r="P19" i="15" s="1"/>
  <c r="K15" i="15"/>
  <c r="L15" i="25" l="1"/>
  <c r="K9" i="15"/>
  <c r="K13" i="15"/>
  <c r="N13" i="15" s="1"/>
  <c r="K10" i="15"/>
  <c r="K11" i="15"/>
  <c r="K14" i="15"/>
  <c r="L14" i="25"/>
  <c r="N25" i="15"/>
  <c r="H14" i="15"/>
  <c r="H11" i="15"/>
  <c r="H22" i="15"/>
  <c r="N22" i="15" s="1"/>
  <c r="N26" i="15" s="1"/>
  <c r="K24" i="15" l="1"/>
  <c r="K23" i="15"/>
  <c r="N11" i="15"/>
  <c r="N14" i="15"/>
  <c r="H10" i="15"/>
  <c r="H24" i="15" s="1"/>
  <c r="H9" i="15"/>
  <c r="H15" i="15"/>
  <c r="N15" i="15" s="1"/>
  <c r="J27" i="15"/>
  <c r="M21" i="15"/>
  <c r="P21" i="15" s="1"/>
  <c r="Q21" i="15" s="1"/>
  <c r="L13" i="15"/>
  <c r="O13" i="15" s="1"/>
  <c r="L15" i="15"/>
  <c r="O15" i="15" s="1"/>
  <c r="L10" i="15"/>
  <c r="O11" i="15"/>
  <c r="O14" i="15"/>
  <c r="L16" i="15"/>
  <c r="O16" i="15" s="1"/>
  <c r="L19" i="15"/>
  <c r="L26" i="15"/>
  <c r="L9" i="15"/>
  <c r="L24" i="15" l="1"/>
  <c r="H23" i="15"/>
  <c r="H27" i="15" s="1"/>
  <c r="L23" i="15"/>
  <c r="O9" i="15"/>
  <c r="O23" i="15" s="1"/>
  <c r="M26" i="15"/>
  <c r="P22" i="15"/>
  <c r="P26" i="15" s="1"/>
  <c r="N9" i="15"/>
  <c r="N23" i="15" s="1"/>
  <c r="N10" i="15"/>
  <c r="N24" i="15" s="1"/>
  <c r="O10" i="15"/>
  <c r="O24" i="15" s="1"/>
  <c r="O22" i="15"/>
  <c r="L25" i="15"/>
  <c r="O19" i="15"/>
  <c r="Q19" i="15" s="1"/>
  <c r="F27" i="15"/>
  <c r="G27" i="15"/>
  <c r="K32" i="15"/>
  <c r="H18" i="32" l="1"/>
  <c r="H19" i="32"/>
  <c r="H17" i="32"/>
  <c r="H16" i="32"/>
  <c r="Q22" i="15"/>
  <c r="Q10" i="15"/>
  <c r="L27" i="15"/>
  <c r="O25" i="15"/>
  <c r="O26" i="15"/>
  <c r="Q26" i="15" s="1"/>
  <c r="E26" i="15" s="1"/>
  <c r="E8" i="23" s="1"/>
  <c r="E21" i="15"/>
  <c r="M31" i="25"/>
  <c r="I19" i="25"/>
  <c r="O34" i="15"/>
  <c r="O32" i="15"/>
  <c r="K34" i="15"/>
  <c r="H21" i="32" l="1"/>
  <c r="O35" i="15"/>
  <c r="H10" i="32"/>
  <c r="D19" i="25"/>
  <c r="L19" i="25" s="1"/>
  <c r="Q32" i="15"/>
  <c r="Q34" i="15"/>
  <c r="Q33" i="15"/>
  <c r="O27" i="15"/>
  <c r="I8" i="23" s="1"/>
  <c r="C35" i="9" l="1"/>
  <c r="M11" i="31"/>
  <c r="F11" i="31"/>
  <c r="I13" i="9" l="1"/>
  <c r="R13" i="9" s="1"/>
  <c r="N10" i="31"/>
  <c r="N9" i="31"/>
  <c r="P14" i="15"/>
  <c r="Q14" i="15" s="1"/>
  <c r="B8" i="23" s="1"/>
  <c r="M16" i="15"/>
  <c r="M9" i="15"/>
  <c r="M15" i="15"/>
  <c r="P15" i="15" s="1"/>
  <c r="Q15" i="15" s="1"/>
  <c r="P16" i="15" l="1"/>
  <c r="Q16" i="15" s="1"/>
  <c r="H26" i="32" s="1"/>
  <c r="M24" i="15"/>
  <c r="I24" i="9"/>
  <c r="I35" i="9" s="1"/>
  <c r="F26" i="32"/>
  <c r="I23" i="32"/>
  <c r="I27" i="15"/>
  <c r="P9" i="15"/>
  <c r="P11" i="15"/>
  <c r="I26" i="10"/>
  <c r="E22" i="15"/>
  <c r="M20" i="15"/>
  <c r="P20" i="15" s="1"/>
  <c r="Q20" i="15" s="1"/>
  <c r="N11" i="31"/>
  <c r="P24" i="15" l="1"/>
  <c r="Q9" i="15"/>
  <c r="I26" i="32"/>
  <c r="J26" i="32" s="1"/>
  <c r="J23" i="32"/>
  <c r="K27" i="15"/>
  <c r="Q11" i="15"/>
  <c r="Q24" i="15" s="1"/>
  <c r="T26" i="10"/>
  <c r="M25" i="15"/>
  <c r="G19" i="32" l="1"/>
  <c r="G17" i="32"/>
  <c r="G18" i="32"/>
  <c r="G16" i="32"/>
  <c r="E24" i="15"/>
  <c r="R34" i="9"/>
  <c r="E9" i="15"/>
  <c r="E20" i="15"/>
  <c r="P25" i="15"/>
  <c r="R24" i="9"/>
  <c r="E14" i="15"/>
  <c r="E19" i="15"/>
  <c r="K35" i="15"/>
  <c r="G21" i="32" l="1"/>
  <c r="G36" i="32" s="1"/>
  <c r="F10" i="32"/>
  <c r="H36" i="32"/>
  <c r="R35" i="9"/>
  <c r="E16" i="15"/>
  <c r="Q25" i="15"/>
  <c r="E11" i="15"/>
  <c r="E25" i="15" l="1"/>
  <c r="D8" i="23" s="1"/>
  <c r="I10" i="32"/>
  <c r="E15" i="15"/>
  <c r="J10" i="32" l="1"/>
  <c r="K8" i="24"/>
  <c r="K10" i="24" s="1"/>
  <c r="Q35" i="15" l="1"/>
  <c r="K8" i="23" l="1"/>
  <c r="F8" i="23"/>
  <c r="M13" i="15"/>
  <c r="M23" i="15" s="1"/>
  <c r="P13" i="15" l="1"/>
  <c r="P23" i="15" s="1"/>
  <c r="Q13" i="15" l="1"/>
  <c r="Q23" i="15" s="1"/>
  <c r="I18" i="32" l="1"/>
  <c r="J18" i="32" s="1"/>
  <c r="I17" i="32"/>
  <c r="J17" i="32" s="1"/>
  <c r="I19" i="32"/>
  <c r="J19" i="32" s="1"/>
  <c r="E23" i="15"/>
  <c r="A8" i="23" s="1"/>
  <c r="F21" i="32" l="1"/>
  <c r="I16" i="32"/>
  <c r="M27" i="15"/>
  <c r="I21" i="32" l="1"/>
  <c r="J21" i="32" s="1"/>
  <c r="J16" i="32"/>
  <c r="P27" i="15"/>
  <c r="J8" i="23" s="1"/>
  <c r="E13" i="15"/>
  <c r="E10" i="15"/>
  <c r="I13" i="32" l="1"/>
  <c r="I14" i="32" s="1"/>
  <c r="Q27" i="15"/>
  <c r="F36" i="32" l="1"/>
  <c r="I36" i="32"/>
  <c r="D39" i="15" s="1"/>
  <c r="J13" i="32"/>
  <c r="N27" i="15"/>
  <c r="H8" i="23" s="1"/>
  <c r="L8" i="23" s="1"/>
  <c r="E27" i="15"/>
  <c r="G8" i="23"/>
  <c r="J14" i="32" l="1"/>
</calcChain>
</file>

<file path=xl/sharedStrings.xml><?xml version="1.0" encoding="utf-8"?>
<sst xmlns="http://schemas.openxmlformats.org/spreadsheetml/2006/main" count="779" uniqueCount="359">
  <si>
    <t>« ارقام به ميليون ريال »</t>
  </si>
  <si>
    <t xml:space="preserve">جمع </t>
  </si>
  <si>
    <t>عمومي</t>
  </si>
  <si>
    <t>جمع</t>
  </si>
  <si>
    <t xml:space="preserve">عنوان برنامه </t>
  </si>
  <si>
    <t xml:space="preserve">جمع كل </t>
  </si>
  <si>
    <t>جمع كل</t>
  </si>
  <si>
    <t>شرح</t>
  </si>
  <si>
    <t xml:space="preserve">فعاليت </t>
  </si>
  <si>
    <t>پرداخت حقوق و مزاياي كاركنان رسمي و پيماني هيئت علمي</t>
  </si>
  <si>
    <t>پرداخت عيدي كاركنان رسمي و پيماني هيئت علمي</t>
  </si>
  <si>
    <t>پرداخت حقوق و مزاياي كاركنان رسمي و پيماني غير هيئت علمي</t>
  </si>
  <si>
    <t>پرداخت عيدي كاركنان رسمي و پيماني غير هيئت علمي</t>
  </si>
  <si>
    <t xml:space="preserve">تامين اعتبار از منابع عمومي برنامه </t>
  </si>
  <si>
    <t xml:space="preserve">پرداخت جيره غير نقدي </t>
  </si>
  <si>
    <t xml:space="preserve">پرداخت كمك هزينه مسكن </t>
  </si>
  <si>
    <t>رسمي</t>
  </si>
  <si>
    <t>پيماني</t>
  </si>
  <si>
    <t xml:space="preserve"> كاركنان غير هيات علمي </t>
  </si>
  <si>
    <t>طرحي</t>
  </si>
  <si>
    <t>تعداد</t>
  </si>
  <si>
    <t>منبع اعتبار</t>
  </si>
  <si>
    <t>اختصاصي</t>
  </si>
  <si>
    <t xml:space="preserve">ساير منابع </t>
  </si>
  <si>
    <t xml:space="preserve">پيماني </t>
  </si>
  <si>
    <t xml:space="preserve">پرداخت هزينه پايان نامه هاي دانشجوئي </t>
  </si>
  <si>
    <t xml:space="preserve">كل </t>
  </si>
  <si>
    <t xml:space="preserve">جمع كل اعتبار </t>
  </si>
  <si>
    <t xml:space="preserve">تعداد كاركنان </t>
  </si>
  <si>
    <t xml:space="preserve">پرداخت هزينه هاي تلفن و ارتباطات  و اينترنت </t>
  </si>
  <si>
    <t xml:space="preserve"> خريدملزومات مصرفي  اداري </t>
  </si>
  <si>
    <t xml:space="preserve">خريد  مواد مصرفي پزشكي و آزمايشگاهي </t>
  </si>
  <si>
    <t xml:space="preserve">خريد مواد شوينده </t>
  </si>
  <si>
    <t xml:space="preserve">خريد ملزومات تاسيساتي و ساختماني </t>
  </si>
  <si>
    <t xml:space="preserve">خريد كتب ، مجلات و نشريات </t>
  </si>
  <si>
    <t xml:space="preserve">چاپ كتب و انتشار مجله </t>
  </si>
  <si>
    <t>پرداخت عوارض شهرداري ، بيمه خودروها و ساختمانهاو....</t>
  </si>
  <si>
    <t>پرداخت هزينه هاي ثبت ، حق الوكاله ،بانكي ، و.....</t>
  </si>
  <si>
    <t xml:space="preserve">برنامه </t>
  </si>
  <si>
    <t>ساير هزينه هاي پرسنلي</t>
  </si>
  <si>
    <t xml:space="preserve">ساير هزينه ها </t>
  </si>
  <si>
    <t>كاركنان هيئت علمي</t>
  </si>
  <si>
    <t>كاركنان غير هيئت علمي</t>
  </si>
  <si>
    <t>مصارف</t>
  </si>
  <si>
    <t>جمع تملك دارائيهاي سرمايه اي</t>
  </si>
  <si>
    <t xml:space="preserve">درآمد اختصاصي </t>
  </si>
  <si>
    <t>منابع اعتباري</t>
  </si>
  <si>
    <t xml:space="preserve">مصارف </t>
  </si>
  <si>
    <t xml:space="preserve">منابع </t>
  </si>
  <si>
    <t>پرداخت حقوق و مزاياي كاركنان طرحي غیرهیئت علمی</t>
  </si>
  <si>
    <t>ماموریت کارکنان</t>
  </si>
  <si>
    <t>پرداخت  تمام وقتی  كاركنان  هيئت علمي</t>
  </si>
  <si>
    <t xml:space="preserve"> مجموع  اعتبارات </t>
  </si>
  <si>
    <t>اعتبارات عمومي</t>
  </si>
  <si>
    <t>پرداخت عیدی کارکنان طرحی غیر هيئت  علمی</t>
  </si>
  <si>
    <t>جمع حقوق ومزاياي مستمر( دراختيار وزارت دارائي)</t>
  </si>
  <si>
    <t>كارداني</t>
  </si>
  <si>
    <t>كارشناسي ارشد</t>
  </si>
  <si>
    <t>MPH</t>
  </si>
  <si>
    <t>دكتراي حرفه اي</t>
  </si>
  <si>
    <t>تخصص</t>
  </si>
  <si>
    <t>PHD</t>
  </si>
  <si>
    <t>دكتراي فوق تخصصي</t>
  </si>
  <si>
    <t>فلوشيب</t>
  </si>
  <si>
    <t>معاون آموزشــي</t>
  </si>
  <si>
    <t>معاون آمـوزشي</t>
  </si>
  <si>
    <t>پرداخت حقوق ومزاياي پرسنل قراردادي</t>
  </si>
  <si>
    <t>پرداخت بيمه تامين اجتماعي پرسنل قراردادي</t>
  </si>
  <si>
    <t>پرداخت عیدی پرسنل قراردادي</t>
  </si>
  <si>
    <t>پرداخت بيمه تامين اجتماعي كاركنان غيرهيئت علمي</t>
  </si>
  <si>
    <t xml:space="preserve">شرح </t>
  </si>
  <si>
    <t xml:space="preserve">طرحي / ضريب K/ تعهدي </t>
  </si>
  <si>
    <t>كارشناسي</t>
  </si>
  <si>
    <t xml:space="preserve"> تامين اعتبار ازدرآمد اختصاصي </t>
  </si>
  <si>
    <t xml:space="preserve">جمع كل منابع عمومي و درآمد اختصاصي </t>
  </si>
  <si>
    <t>جمع کل</t>
  </si>
  <si>
    <t>اختصاصی</t>
  </si>
  <si>
    <t>سایر منابع</t>
  </si>
  <si>
    <t xml:space="preserve">معاونت توسعه مديريت و برنامه ريزي منابع </t>
  </si>
  <si>
    <t xml:space="preserve">معاون آموزشی </t>
  </si>
  <si>
    <t xml:space="preserve">معاون توسعه مديريت وبرنامه ريزي منابع </t>
  </si>
  <si>
    <t xml:space="preserve">  معاون توسعه مديريت وبرنامه ريزي منابع</t>
  </si>
  <si>
    <t xml:space="preserve">             معاون توسعه مديريت وبرنامه ريزي منابع</t>
  </si>
  <si>
    <t>مديريت برنامه ريزي منابع مالي، بودجه و پايش عملكرد</t>
  </si>
  <si>
    <t xml:space="preserve">رئیس دانشکده </t>
  </si>
  <si>
    <t xml:space="preserve">رئيس دانشكده </t>
  </si>
  <si>
    <t xml:space="preserve">رئيس دانشكده  </t>
  </si>
  <si>
    <t xml:space="preserve">ساير منابع  از محل اعتبارات دانشگاه </t>
  </si>
  <si>
    <t xml:space="preserve">سایر منابع از محل اعتبارات دانشگاه </t>
  </si>
  <si>
    <t xml:space="preserve">پرداخت كمك هزينه غذا ي اعضای هیئت علمي </t>
  </si>
  <si>
    <t xml:space="preserve">پرداخت كمك هزينه غذاي کارکنان  غير هیئت علمي </t>
  </si>
  <si>
    <t xml:space="preserve">پرداخت کمک هزینه ایاب و ذهاب </t>
  </si>
  <si>
    <t xml:space="preserve">پرداخت هزينه  های حمل و نقل </t>
  </si>
  <si>
    <t xml:space="preserve">قراردادکارمعین - حرفه ای </t>
  </si>
  <si>
    <t xml:space="preserve">قراردادکارمعین - غیر حرفه ای </t>
  </si>
  <si>
    <t xml:space="preserve">مدیر توسعه سازمان  و سرمایه انسانی </t>
  </si>
  <si>
    <t>مديريت برنامه ريزي ، بودجه و پايش عملكرد</t>
  </si>
  <si>
    <t>مديريت برنامه ريزي، بودجه و پايش عملكرد</t>
  </si>
  <si>
    <t xml:space="preserve">مدیریت برنامه ریزی ، بودجه  و پایش عملکرد </t>
  </si>
  <si>
    <t xml:space="preserve">مدیریت برنامه ریزی ، بودجه و پایش عملکرد </t>
  </si>
  <si>
    <t>ردیف</t>
  </si>
  <si>
    <t>هزینه های عملیاتی</t>
  </si>
  <si>
    <t xml:space="preserve">جمع کل </t>
  </si>
  <si>
    <t xml:space="preserve">فرم شماره 1 : مجموع اعتبارات به تفکیک برنامه و منبع اعتبار </t>
  </si>
  <si>
    <t xml:space="preserve">مبلغ </t>
  </si>
  <si>
    <t xml:space="preserve">سقف تبصره 3ماده 14آئین نامه مالی و معاملاتی </t>
  </si>
  <si>
    <t xml:space="preserve">سقف ماده 45 آئین نامه مالی و معاملاتی </t>
  </si>
  <si>
    <t xml:space="preserve">ردیف </t>
  </si>
  <si>
    <t xml:space="preserve"> درآمد اختصاصي</t>
  </si>
  <si>
    <t xml:space="preserve">عمومی - هزینه ای </t>
  </si>
  <si>
    <t xml:space="preserve">هزینه های عملیاتی </t>
  </si>
  <si>
    <t xml:space="preserve">فرم 3:سایر هزینه های پرسنلی </t>
  </si>
  <si>
    <t xml:space="preserve">فرم 2: حقوق و مزایای مستمر </t>
  </si>
  <si>
    <t xml:space="preserve">ارقام به میلیون ریال </t>
  </si>
  <si>
    <t xml:space="preserve">فرم شماره 4 : سایر هزینه ها </t>
  </si>
  <si>
    <t>برنامه  /طرح</t>
  </si>
  <si>
    <t>متراژ / تعداد</t>
  </si>
  <si>
    <t xml:space="preserve">منبع اعتبار / برنامه </t>
  </si>
  <si>
    <t>پژوهشهای توسعه ای دانشگاهی</t>
  </si>
  <si>
    <t xml:space="preserve"> الف- بخش هزینه ای </t>
  </si>
  <si>
    <t xml:space="preserve">ب- بخش  تملک دارائیهای سرمایه ای </t>
  </si>
  <si>
    <t>مدیر بودجه</t>
  </si>
  <si>
    <t>مدیر مالی</t>
  </si>
  <si>
    <t>رئیس امور مالی</t>
  </si>
  <si>
    <t>تملك دارائي هاي سرمايه اي/ افزایش دارائیها (جاری و غیر جاری)</t>
  </si>
  <si>
    <t>اعتبارات و هزينه تملك دارائيهاي سرمايه اي / افزایش دارائیها ( جاری و غیر جاری)</t>
  </si>
  <si>
    <t>عمومی</t>
  </si>
  <si>
    <t>رئیس امور مالی واحد</t>
  </si>
  <si>
    <t xml:space="preserve">حقوق و مزاياي مستمر كاركنان </t>
  </si>
  <si>
    <t xml:space="preserve">پژوهشهای توسعه ای دانشگاهی </t>
  </si>
  <si>
    <t>سایر منابع از محل اعتبارات دانشگاه</t>
  </si>
  <si>
    <t xml:space="preserve">حقوق و مزاياي مستمر كاركنان رسمی و پیمانی </t>
  </si>
  <si>
    <t>حقوق و مزاياي مستمر كاركنان سایر</t>
  </si>
  <si>
    <t>پرداخت  محروميت از مطب كاركنان  هيئت علمي</t>
  </si>
  <si>
    <t>پرداخت  محروميت از مطب كاركنان  غیر هيئت علمي</t>
  </si>
  <si>
    <t>سایر هزینه های پرسنلی</t>
  </si>
  <si>
    <t>رسمی بیمه ای</t>
  </si>
  <si>
    <t>بررسی قواعد حرفه :</t>
  </si>
  <si>
    <t xml:space="preserve">شرکتی  </t>
  </si>
  <si>
    <t>پرداخت بيمه تأمين اجتماعي و حدمات درمانی كاركنان رسمی و پيماني هيئت علمي</t>
  </si>
  <si>
    <t>پرداخت بيمه تأمين اجتماعي  و خدمات درمانی كاركنان پيماني غير هيئت علمي</t>
  </si>
  <si>
    <t>ذخیره سنوات و بازخرید مرخصی پرسنل قراردادی</t>
  </si>
  <si>
    <t>از محل 1 تا 3 درصد اعتبارات آموزش</t>
  </si>
  <si>
    <t>از محل 1 تا 3 درصد اعتبارات پژوهش</t>
  </si>
  <si>
    <t>1تا3 درصد اعتبارات آموزش</t>
  </si>
  <si>
    <t>1تا3 درصد اعتبارات پژوهش</t>
  </si>
  <si>
    <t>پرداخت حقوق و مزایای سایر کارکنان</t>
  </si>
  <si>
    <t>پرداخت عیدی سایر کارکنان</t>
  </si>
  <si>
    <t>پرداخت بیمه تامین اجتماعی کارکنان</t>
  </si>
  <si>
    <t>جمع حقوق و مزایای سایر پرسنل</t>
  </si>
  <si>
    <t>پرداخت حقوق و مزاياي كاركنان طرحي و ضریب کا هیئت علمی</t>
  </si>
  <si>
    <t xml:space="preserve">پرداخت عیدی کارکنان طرحی  و ضریب کاهيئت علمی </t>
  </si>
  <si>
    <t>پرداخت بيمه تامين اجتماعي كاركنان طرحی و ضریب کا هيئت علمي</t>
  </si>
  <si>
    <t>سایر پرسنل ( روزمزد ، تابع قانون کار و....)</t>
  </si>
  <si>
    <t>پرداخت حق التدریس هیئت علمی وغیر هئیت علمی</t>
  </si>
  <si>
    <t xml:space="preserve">پرداخت كمك هزينه تحصيلي  اینترن ورزیدنت </t>
  </si>
  <si>
    <t xml:space="preserve">مدیر بودجه
</t>
  </si>
  <si>
    <t xml:space="preserve">رئیس امور مالی واحد
</t>
  </si>
  <si>
    <t>شماره طبقه بندی/برنامه و فعالیت / خدمت</t>
  </si>
  <si>
    <t>عنوان برنامه و فعالیت / خدمت</t>
  </si>
  <si>
    <t>سهم واحد مجری از اجرای برنامه و فعالیت/ خدمت</t>
  </si>
  <si>
    <t>هدف کمی</t>
  </si>
  <si>
    <t>بهای تمام شده</t>
  </si>
  <si>
    <t>سنجه  عملکرد</t>
  </si>
  <si>
    <t>مقدار</t>
  </si>
  <si>
    <t>هزینه عمومی</t>
  </si>
  <si>
    <t>برنامه پژوهشهای توسعه ای دانشگاهی</t>
  </si>
  <si>
    <t>ارائه خدمات رفاهی ، فرهنگی و ورزشی دانشجویان</t>
  </si>
  <si>
    <t>کد برنامه</t>
  </si>
  <si>
    <t>پژوهشهای پایه ای دانشگاهی</t>
  </si>
  <si>
    <t>برنامه خدمات رفاهی ، فرهنگی و ورزشی دانشجویان</t>
  </si>
  <si>
    <t>حمایت از پژوهشهای توسعه ای</t>
  </si>
  <si>
    <t>آموزش نوبت دوم،مجازی،آزاد و بین المللی</t>
  </si>
  <si>
    <t>برنامه ارایه خدمات رفاهی، فرهنگی و ورزشی  دانشجویان</t>
  </si>
  <si>
    <t>ارائه خدمات رفاهی</t>
  </si>
  <si>
    <t>ارائه خدمات فرهنگی و ورزشی</t>
  </si>
  <si>
    <t>کمک به تامین غذا</t>
  </si>
  <si>
    <t>برنامه پژوهش های پایه ای دانشگاهی</t>
  </si>
  <si>
    <t>اعطای پژوهانه به اعضای هیات علمی (گرنت)</t>
  </si>
  <si>
    <t>حمایت از پژوهش های پایه ای</t>
  </si>
  <si>
    <t>اعزام به فرصت های مطالعاتی (داخلی و خارجی)</t>
  </si>
  <si>
    <t>حمایت از پایان نامه ها</t>
  </si>
  <si>
    <t xml:space="preserve">تعداد دانشجو </t>
  </si>
  <si>
    <t>معاون توسعه مديريت وبرنامه ريزي منابع</t>
  </si>
  <si>
    <t>هزینه های مطالعاتی و تحقیقاتی</t>
  </si>
  <si>
    <t>رديف دستگاه  : 124303</t>
  </si>
  <si>
    <t xml:space="preserve">دانشگاه علوم پزشكي و خدمات بهداشتي درماني ایران- اجراي برنامه هاي آموزشي </t>
  </si>
  <si>
    <t>دانشگاه علوم پزشكي وخدمات بهداشتي درماني ایران - اجراي برنامه هاي آموزشي</t>
  </si>
  <si>
    <t xml:space="preserve">عنوان دستگاه  :  دانشگاه علوم پزشكي و خدمات بهداشتي درماني ایران - اجراي برنامه هاي آموزشي </t>
  </si>
  <si>
    <t xml:space="preserve">عنوان دستگاه : دانشگاه علوم پزشكي و خدمات بهداشتي درماني ایران-اجراي برنامه هاي آموزشي </t>
  </si>
  <si>
    <t xml:space="preserve">عنوان دستگاه : دانشگاه علوم پزشكي وخدمات بهداشتي درماني ایران -اجراي برنامه هاي آموزشي </t>
  </si>
  <si>
    <t>معاون توسعه مدیریت و برنامه ریزی منابع</t>
  </si>
  <si>
    <t xml:space="preserve">عنوان دستگاه : دانشگاه علوم پزشكي و خدمات بهداشتي درماني ایران - اجراي برنامه هاي آموزشي </t>
  </si>
  <si>
    <t xml:space="preserve"> پرداخت  طرح تکریم اساتید</t>
  </si>
  <si>
    <t>خدمات درمانی</t>
  </si>
  <si>
    <t>دانشجو</t>
  </si>
  <si>
    <t>پرداخت مبتنی بر عملکرد</t>
  </si>
  <si>
    <t>جمع کل (میلیون ریال )</t>
  </si>
  <si>
    <t xml:space="preserve">عمومی </t>
  </si>
  <si>
    <t xml:space="preserve">اختصاصی </t>
  </si>
  <si>
    <t xml:space="preserve">بهبود استاندارد  و خرید تجهیزات   </t>
  </si>
  <si>
    <t>تعمیرات اساسی  و احداث</t>
  </si>
  <si>
    <t>نیروی انسانی خروچی  ( بازنشستگان و انتقالی )</t>
  </si>
  <si>
    <t>نیروی انسانی  ورودی ( استخدام و انتقالی )</t>
  </si>
  <si>
    <t xml:space="preserve">آموزش و تربیت بهورز و بهیار </t>
  </si>
  <si>
    <t>آموزش نوبت دوم ، مجازی ، آزاد و بین المللی</t>
  </si>
  <si>
    <t>برنامه آموزش نیروی انسانی متخصص- پزشکی و پیراپزشکی</t>
  </si>
  <si>
    <t>آموزش نوبت دوم ، مجازی ، آزاد و بین المللی- متمرکز معاونت آموزشی</t>
  </si>
  <si>
    <t>توسعه فن آفرینی</t>
  </si>
  <si>
    <t xml:space="preserve">آموزش دکترای تخصصی و فوق تخصصی </t>
  </si>
  <si>
    <t>آموزش کارشناسی ارشد</t>
  </si>
  <si>
    <t>آموزش دکترای حرفه ای</t>
  </si>
  <si>
    <t xml:space="preserve">آموزش کارشناس </t>
  </si>
  <si>
    <t>برنامه آموزش و تربیت بهورز و بهیار</t>
  </si>
  <si>
    <t>آموزش بهورز و بهیار</t>
  </si>
  <si>
    <t xml:space="preserve">پرداخت  هزينه آموزش ضمن خدمت </t>
  </si>
  <si>
    <t>آموزش نوبت دوم ، مجازی ، آزاد و بین المللی- شهریه دانشجویان</t>
  </si>
  <si>
    <t>آموزش نوبت دوم ، مجازی ، آزاد و بین المللی-شهریه دانشجویان</t>
  </si>
  <si>
    <t>ردیف های متمرکز</t>
  </si>
  <si>
    <t>طرح تحول آموزش</t>
  </si>
  <si>
    <t xml:space="preserve">ردیف ها ی متمرکز </t>
  </si>
  <si>
    <t xml:space="preserve">ردیف های متمرکز </t>
  </si>
  <si>
    <t>طرح تحول اموزش</t>
  </si>
  <si>
    <t xml:space="preserve">5% متمرکز ستاد </t>
  </si>
  <si>
    <t>هنرآموز در گروه سنی ذیربط</t>
  </si>
  <si>
    <t>بهورز- بهیار</t>
  </si>
  <si>
    <t>هزار پرس غذا</t>
  </si>
  <si>
    <t>سرانه مقاله علمی پژوهشی</t>
  </si>
  <si>
    <t>هیات علمی</t>
  </si>
  <si>
    <t>پروژه</t>
  </si>
  <si>
    <t xml:space="preserve">فرصت مطالعاتی </t>
  </si>
  <si>
    <t>دستاورد</t>
  </si>
  <si>
    <t xml:space="preserve">پروژه </t>
  </si>
  <si>
    <t>فناوری</t>
  </si>
  <si>
    <t xml:space="preserve"> کمک هزینه مهد کودک</t>
  </si>
  <si>
    <t>فوت و ازدواج</t>
  </si>
  <si>
    <t>بیمه عمر</t>
  </si>
  <si>
    <t>کمک هزینه پس انداز</t>
  </si>
  <si>
    <t xml:space="preserve">سایر </t>
  </si>
  <si>
    <t>جمع کل (میلیون ریال)</t>
  </si>
  <si>
    <t xml:space="preserve">پاداش روز كارمند ، پرستار و پزشك، </t>
  </si>
  <si>
    <t xml:space="preserve">روز استاد </t>
  </si>
  <si>
    <t>پاداش روز زن و مرد</t>
  </si>
  <si>
    <t xml:space="preserve">بن رمضان </t>
  </si>
  <si>
    <t xml:space="preserve">انبار گردانی </t>
  </si>
  <si>
    <t xml:space="preserve">حق فنی </t>
  </si>
  <si>
    <t>پرداخت  هزینه  ورزشی  ( ماده 45)</t>
  </si>
  <si>
    <r>
      <t xml:space="preserve">پرداخت كمك هزينه مهد كودك ، فوت و ازدواج ، كمك به حساب پس انداز كار كنان ، بيمه عمر ، بيمه مكمل ، سایر کمکهای رفاهی </t>
    </r>
    <r>
      <rPr>
        <sz val="10"/>
        <rFont val="B Titr"/>
        <charset val="178"/>
      </rPr>
      <t>(پیوست شماره2)</t>
    </r>
  </si>
  <si>
    <r>
      <t xml:space="preserve">واگذاري ساير امور بصورت قراردادي حجمي </t>
    </r>
    <r>
      <rPr>
        <sz val="10"/>
        <rFont val="B Titr"/>
        <charset val="178"/>
      </rPr>
      <t>(پیوست شماره 3)</t>
    </r>
  </si>
  <si>
    <t>تعداد کارکنان</t>
  </si>
  <si>
    <t xml:space="preserve">شرح هزینه </t>
  </si>
  <si>
    <t>پرداخت هزينه هاي انرژي (آب )</t>
  </si>
  <si>
    <t>پرداخت هزينه هاي انرژي ( برق )</t>
  </si>
  <si>
    <t>پرداخت هزينه هاي انرژي (گاز )</t>
  </si>
  <si>
    <t>پرداخت هزينه هاي تعمير و نگهداري  دارائی های ثابت</t>
  </si>
  <si>
    <t>پرداخت هزينه هاي تعمير و نگهداري  وسایل اداری</t>
  </si>
  <si>
    <t>سایر هزینه های رفاهی دانشجویان</t>
  </si>
  <si>
    <t xml:space="preserve">تعداد شاغلین </t>
  </si>
  <si>
    <t>تعداد مامورین</t>
  </si>
  <si>
    <t xml:space="preserve">شاخص </t>
  </si>
  <si>
    <t xml:space="preserve">مقدار  </t>
  </si>
  <si>
    <t xml:space="preserve">هزینه واحد </t>
  </si>
  <si>
    <t>نفر</t>
  </si>
  <si>
    <t>متر مربع</t>
  </si>
  <si>
    <t>لیتر / متر مربع</t>
  </si>
  <si>
    <t xml:space="preserve">کیلو وات ساعت </t>
  </si>
  <si>
    <t xml:space="preserve">متر مربع </t>
  </si>
  <si>
    <t xml:space="preserve">مقدار </t>
  </si>
  <si>
    <t>هزینه واحد</t>
  </si>
  <si>
    <t>تعداد خطوط</t>
  </si>
  <si>
    <t>بار / دفعه</t>
  </si>
  <si>
    <t>متر مربع / دستگاه</t>
  </si>
  <si>
    <t>تعداد /پروژه/..</t>
  </si>
  <si>
    <t>تعداد ساختمان/ تعداد اتومبیل/...</t>
  </si>
  <si>
    <t>ارائه خدمات درمانی</t>
  </si>
  <si>
    <t>درمان بستری</t>
  </si>
  <si>
    <t>درمان سرپایی</t>
  </si>
  <si>
    <t>بیمار</t>
  </si>
  <si>
    <t>برنامه ارائه خدمات درمانی</t>
  </si>
  <si>
    <t>قراردا د تهیه ، طبخ  و توزیع غذا</t>
  </si>
  <si>
    <t>پرس غذا</t>
  </si>
  <si>
    <t>امنا مصوب 1-3%</t>
  </si>
  <si>
    <t>روزانه</t>
  </si>
  <si>
    <t>شهریه پرداز</t>
  </si>
  <si>
    <t xml:space="preserve">تعداد دستیاران / دانشجویان Phdمشمول دریافت کمک هزینه تحصیلی </t>
  </si>
  <si>
    <t>آموزش نوبت دوم ، مجازی ، آزاد و بین المللی- شهریه دانشجو</t>
  </si>
  <si>
    <t>حقوق ومزایا ( مستمر)</t>
  </si>
  <si>
    <t>هزینه های غیر پرسنلی</t>
  </si>
  <si>
    <t>تملک دارائیهای سرمایه ای</t>
  </si>
  <si>
    <t>فرم سایر هزینه ها ی پرسنلی ستون  S ردیف 21</t>
  </si>
  <si>
    <t>فرم سایر هزینه ها  ستون W ردیف 24و 31</t>
  </si>
  <si>
    <t>معاون آموزشی</t>
  </si>
  <si>
    <t xml:space="preserve">  فرم شماره 8 : اطلاعات دانشجويان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</si>
  <si>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 مبالغ به ميليون ريال »</t>
  </si>
  <si>
    <t>ردیف های متمرکز / طرح تحول آموزش</t>
  </si>
  <si>
    <t>سعیدرضا اعظمی</t>
  </si>
  <si>
    <t>علیرضا مزدکی</t>
  </si>
  <si>
    <t>سعید رضا اعظمی</t>
  </si>
  <si>
    <t>دکتر محمودرضا محقق</t>
  </si>
  <si>
    <t>بهنوش حیدرزاده</t>
  </si>
  <si>
    <t>دکتر محمودضا محقق</t>
  </si>
  <si>
    <t>نام واحد : دانشکده بهداشت</t>
  </si>
  <si>
    <t>تعداد مامورین از</t>
  </si>
  <si>
    <t>درآمد واحد</t>
  </si>
  <si>
    <t>متمرکز ستاد</t>
  </si>
  <si>
    <t>سایرمنابع</t>
  </si>
  <si>
    <t xml:space="preserve">سایر منابع </t>
  </si>
  <si>
    <t>آموزش نوبت دوم ، مجازی ، آزاد و بین المللی (واحد)</t>
  </si>
  <si>
    <t>معصومه ابراهیمی</t>
  </si>
  <si>
    <t>دکتر رسول یار احمدی</t>
  </si>
  <si>
    <t>دکتر رسول یاراحمدی</t>
  </si>
  <si>
    <t>دکتررسول یاراحمدی</t>
  </si>
  <si>
    <t xml:space="preserve">سایر موارد مصرف شدنی </t>
  </si>
  <si>
    <t xml:space="preserve">فرم شماره 5 : تملك دارائيهاي سرمايه اي / افزایش دارائیهای ثابت ( جاری و غیر جاری )                                                                                                             ارقام به میلیون ریال </t>
  </si>
  <si>
    <t xml:space="preserve">فرم شماره 6 : بودجه ریزی بر مبنای عملکرد                                                                                                                                                                                                                                                                               ارقام به میلیون ریال </t>
  </si>
  <si>
    <t xml:space="preserve">پیوست شماره 1 : پاداش ها                                                                                                                                                                                                                                                                                                                                                              ارقام به میلیون ریال    </t>
  </si>
  <si>
    <t>پیوست شماره 3 : سایر قراردادها                                                                                                                                                                                                                                                                                                                                                                                                                                      ارقام به میلیون ریال</t>
  </si>
  <si>
    <t xml:space="preserve">پیوست شماره 2 :سایر پرسنلی                                                                                                                                                                                                                                                                                                                                                    ارقام به میلیون ریال    </t>
  </si>
  <si>
    <t xml:space="preserve">پیوست شماره 4-سایر هزینه ها                                                                                                                                                                                                                                                                                                                                                                   ارقام به میلیون ریال   </t>
  </si>
  <si>
    <t>آموزش نوبت دوم ، مجازی ، آزاد و بین المللی (شهریه دانشجویان)</t>
  </si>
  <si>
    <t>پرداخت هزینه های ماده 45 آیین نامه مالی و معاملاتی و تشریفات</t>
  </si>
  <si>
    <t>فرم شماره 7 : اطلاعات نيروي انساني براساس اطلاعات حقوقی</t>
  </si>
  <si>
    <t xml:space="preserve">فرم شماره 7 : اطلاعات نيروي انساني  بر اساس آمار مدیریت منابع انسانی </t>
  </si>
  <si>
    <t>پایان نامه / کتاب</t>
  </si>
  <si>
    <t>دکترمحمودرضا محقق</t>
  </si>
  <si>
    <t>آزمایشگاه</t>
  </si>
  <si>
    <t xml:space="preserve"> دستگاه</t>
  </si>
  <si>
    <t>اختصاصي-واحد</t>
  </si>
  <si>
    <t>درآمد اختصاصي واحد</t>
  </si>
  <si>
    <t>درآمد اختصاصی متمرکز ستاد</t>
  </si>
  <si>
    <t>اختصاصی - متمرکز ستاد</t>
  </si>
  <si>
    <t xml:space="preserve">اجراي برنامه هاي آموزشی </t>
  </si>
  <si>
    <t>تفاهم نامه بودجه سال1400</t>
  </si>
  <si>
    <t>تفاهم نامه بودجه سال 1400</t>
  </si>
  <si>
    <t>تفاهم نامه بودجه  سال 1400</t>
  </si>
  <si>
    <t xml:space="preserve">بخش الف- تعداد نيروي انساني به تفكيك نوع استخدام (ابتداي سال 1400) </t>
  </si>
  <si>
    <t xml:space="preserve">بخش ب- تعداد نيروي انساني ورودي و خروجي غير هيئت علمي  (پيش بيني درسال 1400) </t>
  </si>
  <si>
    <t>بخش ج- تعداد نيروي انساني  غير هيئت علمي به تفكيك نوع استخدام (انتهاي سال 1400)</t>
  </si>
  <si>
    <t>بخش د- تعداد كاركنان عضو هيئت علمي  به تفكيك نوع استخدام ( ابتدای سال 1400)</t>
  </si>
  <si>
    <t>بخش د- تعداد كاركنان عضو هيئت علمي  به تفكيك نوع استخدام (پیش بینی در سال 1400)</t>
  </si>
  <si>
    <t>بخش د- تعداد كاركنان عضو هيئت علمي  به تفكيك نوع استخدام ( انتهای سال 1400)</t>
  </si>
  <si>
    <t>اعتبارات هزینه های 1400</t>
  </si>
  <si>
    <t>عید غدیر و دهه فجر و تاسیس دانشگاه</t>
  </si>
  <si>
    <t>پاداش روز كارمند ، پرستار و پزشك، پاداش روز زن و مرد، جوايز دانش آموزان ممتاز،  پاداش و حق مديريت ،بن رمضان، انبارگردانی ، حق فنی، عید غدیر ، دهه فجر، تاسیس دانشگاه ( تبصره 3 ماده 14)( پیوست شماره 1)</t>
  </si>
  <si>
    <t>هدیه دانش آموزان ممتاز ( فرزند کارکنان)</t>
  </si>
  <si>
    <t>بیمه مکمل  و ایثارگری</t>
  </si>
  <si>
    <t>قرارداد خدمات پشتیبانی (شفا گستر آرشیدا)</t>
  </si>
  <si>
    <t>ساير هزينه ها ( هزینه های امر به معروف و نهی از منکر و ....)(پیوست شماره4)</t>
  </si>
  <si>
    <t>دکتر ابوالفضل باقری فرد</t>
  </si>
  <si>
    <t>خدمات خودروسواری</t>
  </si>
  <si>
    <t>تعداد مامورین به</t>
  </si>
  <si>
    <t xml:space="preserve">عنوان دستگاه : دانشگاه علوم پزشكي و خدمات بهداشتي درماني ایران - اجرای برنامه های آموزشی </t>
  </si>
  <si>
    <t xml:space="preserve">عنوان دستگاه : دانشگاه علوم پزشكي وخدمات بهداشتي درماني ایران -  اجرای برنامه های آموزشی </t>
  </si>
  <si>
    <t xml:space="preserve">عنوان دستگاه : دانشگاه علوم پزشكي و خدمات بهداشتي درماني ایران -اجرای برنامه های آموزشی </t>
  </si>
  <si>
    <t>واحد :</t>
  </si>
  <si>
    <t xml:space="preserve">نام واحد  : </t>
  </si>
  <si>
    <t xml:space="preserve">نام واحد : </t>
  </si>
  <si>
    <t>نام واحد  :</t>
  </si>
  <si>
    <t xml:space="preserve">نام واحد 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</si>
</sst>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_ ;\-#,##0\ "/>
    <numFmt numFmtId="166" formatCode="_-* #,##0_-;_-* #,##0\-;_-* &quot;-&quot;??_-;_-@_-"/>
  </numFmts>
  <fonts count="4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name val="Arial"/>
      <family val="2"/>
    </font>
    <font>
      <sz val="12"/>
      <color theme="1"/>
      <name val="B Yekan"/>
      <charset val="178"/>
    </font>
    <font>
      <sz val="10"/>
      <color theme="1"/>
      <name val="B Yekan"/>
      <charset val="178"/>
    </font>
    <font>
      <sz val="10"/>
      <color indexed="8"/>
      <name val="Arial"/>
      <family val="2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6"/>
      <color theme="1"/>
      <name val="B Titr"/>
      <charset val="178"/>
    </font>
    <font>
      <sz val="18"/>
      <color theme="1"/>
      <name val="B Titr"/>
      <charset val="178"/>
    </font>
    <font>
      <sz val="10"/>
      <name val="B Titr"/>
      <charset val="178"/>
    </font>
    <font>
      <sz val="16"/>
      <name val="B Titr"/>
      <charset val="178"/>
    </font>
    <font>
      <sz val="18"/>
      <name val="B Titr"/>
      <charset val="178"/>
    </font>
    <font>
      <sz val="10"/>
      <color theme="1"/>
      <name val="B Titr"/>
      <charset val="178"/>
    </font>
    <font>
      <sz val="14"/>
      <name val="B Titr"/>
      <charset val="178"/>
    </font>
    <font>
      <b/>
      <sz val="16"/>
      <name val="B Titr"/>
      <charset val="178"/>
    </font>
    <font>
      <b/>
      <sz val="16"/>
      <color theme="1"/>
      <name val="B Titr"/>
      <charset val="178"/>
    </font>
    <font>
      <sz val="12"/>
      <name val="B Titr"/>
      <charset val="178"/>
    </font>
    <font>
      <sz val="10"/>
      <color indexed="8"/>
      <name val="B Titr"/>
      <charset val="178"/>
    </font>
    <font>
      <sz val="16"/>
      <color indexed="8"/>
      <name val="B Titr"/>
      <charset val="178"/>
    </font>
    <font>
      <sz val="14"/>
      <color indexed="8"/>
      <name val="B Titr"/>
      <charset val="178"/>
    </font>
    <font>
      <sz val="24"/>
      <color indexed="8"/>
      <name val="B Titr"/>
      <charset val="178"/>
    </font>
    <font>
      <sz val="12"/>
      <color indexed="8"/>
      <name val="B Titr"/>
      <charset val="178"/>
    </font>
    <font>
      <b/>
      <sz val="14"/>
      <color indexed="8"/>
      <name val="B Titr"/>
      <charset val="178"/>
    </font>
    <font>
      <b/>
      <sz val="14"/>
      <name val="B Titr"/>
      <charset val="178"/>
    </font>
    <font>
      <b/>
      <sz val="12"/>
      <name val="B Titr"/>
      <charset val="178"/>
    </font>
    <font>
      <b/>
      <sz val="12"/>
      <color indexed="8"/>
      <name val="B Titr"/>
      <charset val="178"/>
    </font>
    <font>
      <sz val="9"/>
      <name val="B Titr"/>
      <charset val="178"/>
    </font>
    <font>
      <sz val="9"/>
      <color indexed="8"/>
      <name val="B Titr"/>
      <charset val="178"/>
    </font>
    <font>
      <sz val="18"/>
      <color indexed="8"/>
      <name val="B Titr"/>
      <charset val="178"/>
    </font>
    <font>
      <sz val="8"/>
      <color indexed="8"/>
      <name val="B Titr"/>
      <charset val="178"/>
    </font>
    <font>
      <sz val="20"/>
      <color theme="1"/>
      <name val="B Titr"/>
      <charset val="178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B Titr"/>
      <charset val="178"/>
    </font>
    <font>
      <sz val="8"/>
      <color theme="1"/>
      <name val="B Titr"/>
      <charset val="178"/>
    </font>
    <font>
      <sz val="11"/>
      <color theme="1"/>
      <name val="B Titr"/>
      <charset val="178"/>
    </font>
    <font>
      <sz val="7"/>
      <color indexed="8"/>
      <name val="B Titr"/>
      <charset val="178"/>
    </font>
    <font>
      <b/>
      <sz val="8"/>
      <name val="B Titr"/>
      <charset val="178"/>
    </font>
    <font>
      <b/>
      <sz val="8"/>
      <color theme="1"/>
      <name val="B Titr"/>
      <charset val="178"/>
    </font>
    <font>
      <sz val="7"/>
      <name val="B Titr"/>
      <charset val="178"/>
    </font>
    <font>
      <b/>
      <sz val="7"/>
      <name val="B Titr"/>
      <charset val="178"/>
    </font>
    <font>
      <sz val="11"/>
      <color rgb="FFFF0000"/>
      <name val="B Titr"/>
      <charset val="178"/>
    </font>
    <font>
      <sz val="20"/>
      <name val="B Titr"/>
      <charset val="178"/>
    </font>
    <font>
      <sz val="11"/>
      <name val="B Titr"/>
      <charset val="17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511703848384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>
      <alignment vertical="top"/>
    </xf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3" fillId="0" borderId="0"/>
    <xf numFmtId="0" fontId="2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72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readingOrder="2"/>
    </xf>
    <xf numFmtId="0" fontId="10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9" fillId="11" borderId="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/>
    </xf>
    <xf numFmtId="0" fontId="19" fillId="11" borderId="4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/>
    <xf numFmtId="0" fontId="9" fillId="10" borderId="0" xfId="0" applyFont="1" applyFill="1"/>
    <xf numFmtId="0" fontId="14" fillId="0" borderId="0" xfId="0" applyFont="1" applyAlignment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14" fillId="0" borderId="60" xfId="0" applyFont="1" applyBorder="1"/>
    <xf numFmtId="0" fontId="14" fillId="0" borderId="61" xfId="0" applyFont="1" applyBorder="1"/>
    <xf numFmtId="3" fontId="24" fillId="20" borderId="45" xfId="0" applyNumberFormat="1" applyFont="1" applyFill="1" applyBorder="1" applyAlignment="1">
      <alignment horizontal="center" vertical="center"/>
    </xf>
    <xf numFmtId="3" fontId="24" fillId="0" borderId="3" xfId="0" applyNumberFormat="1" applyFont="1" applyFill="1" applyBorder="1" applyAlignment="1">
      <alignment horizontal="center"/>
    </xf>
    <xf numFmtId="3" fontId="24" fillId="2" borderId="3" xfId="0" applyNumberFormat="1" applyFont="1" applyFill="1" applyBorder="1" applyAlignment="1">
      <alignment horizontal="center" vertical="center"/>
    </xf>
    <xf numFmtId="3" fontId="24" fillId="2" borderId="45" xfId="0" applyNumberFormat="1" applyFont="1" applyFill="1" applyBorder="1" applyAlignment="1">
      <alignment horizontal="center" vertical="center"/>
    </xf>
    <xf numFmtId="3" fontId="24" fillId="7" borderId="3" xfId="0" applyNumberFormat="1" applyFont="1" applyFill="1" applyBorder="1" applyAlignment="1">
      <alignment horizontal="center" vertical="center"/>
    </xf>
    <xf numFmtId="3" fontId="24" fillId="3" borderId="47" xfId="0" applyNumberFormat="1" applyFont="1" applyFill="1" applyBorder="1" applyAlignment="1">
      <alignment horizontal="center" vertical="center"/>
    </xf>
    <xf numFmtId="3" fontId="24" fillId="3" borderId="48" xfId="0" applyNumberFormat="1" applyFont="1" applyFill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11" fillId="15" borderId="44" xfId="0" applyFont="1" applyFill="1" applyBorder="1" applyAlignment="1">
      <alignment horizontal="center" vertical="center" wrapText="1" readingOrder="2"/>
    </xf>
    <xf numFmtId="0" fontId="11" fillId="15" borderId="3" xfId="0" applyFont="1" applyFill="1" applyBorder="1" applyAlignment="1">
      <alignment horizontal="right" vertical="center" readingOrder="2"/>
    </xf>
    <xf numFmtId="0" fontId="14" fillId="10" borderId="0" xfId="0" applyFont="1" applyFill="1"/>
    <xf numFmtId="0" fontId="11" fillId="10" borderId="44" xfId="0" applyFont="1" applyFill="1" applyBorder="1" applyAlignment="1">
      <alignment horizontal="center" vertical="center" wrapText="1" readingOrder="2"/>
    </xf>
    <xf numFmtId="0" fontId="11" fillId="10" borderId="3" xfId="0" applyFont="1" applyFill="1" applyBorder="1" applyAlignment="1">
      <alignment horizontal="right" vertical="center" readingOrder="2"/>
    </xf>
    <xf numFmtId="3" fontId="14" fillId="10" borderId="0" xfId="0" applyNumberFormat="1" applyFont="1" applyFill="1"/>
    <xf numFmtId="0" fontId="19" fillId="10" borderId="49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3" fontId="27" fillId="15" borderId="3" xfId="0" applyNumberFormat="1" applyFont="1" applyFill="1" applyBorder="1" applyAlignment="1">
      <alignment horizontal="center"/>
    </xf>
    <xf numFmtId="3" fontId="27" fillId="15" borderId="2" xfId="0" applyNumberFormat="1" applyFont="1" applyFill="1" applyBorder="1" applyAlignment="1">
      <alignment horizontal="center"/>
    </xf>
    <xf numFmtId="3" fontId="26" fillId="15" borderId="45" xfId="0" applyNumberFormat="1" applyFont="1" applyFill="1" applyBorder="1" applyAlignment="1">
      <alignment horizontal="center"/>
    </xf>
    <xf numFmtId="3" fontId="27" fillId="10" borderId="3" xfId="0" applyNumberFormat="1" applyFont="1" applyFill="1" applyBorder="1" applyAlignment="1">
      <alignment horizontal="center"/>
    </xf>
    <xf numFmtId="3" fontId="27" fillId="10" borderId="2" xfId="0" applyNumberFormat="1" applyFont="1" applyFill="1" applyBorder="1" applyAlignment="1">
      <alignment horizontal="center"/>
    </xf>
    <xf numFmtId="3" fontId="26" fillId="10" borderId="45" xfId="0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3" fontId="27" fillId="10" borderId="19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11" fillId="0" borderId="0" xfId="0" applyFont="1" applyBorder="1" applyAlignment="1">
      <alignment horizontal="center" vertical="center" readingOrder="2"/>
    </xf>
    <xf numFmtId="0" fontId="14" fillId="0" borderId="0" xfId="0" applyFont="1" applyBorder="1" applyAlignment="1">
      <alignment horizontal="center"/>
    </xf>
    <xf numFmtId="0" fontId="18" fillId="0" borderId="1" xfId="0" applyFont="1" applyBorder="1" applyAlignment="1">
      <alignment vertical="center" readingOrder="2"/>
    </xf>
    <xf numFmtId="0" fontId="18" fillId="0" borderId="0" xfId="0" applyFont="1" applyBorder="1" applyAlignment="1">
      <alignment vertical="center" readingOrder="2"/>
    </xf>
    <xf numFmtId="3" fontId="27" fillId="0" borderId="3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1" applyFont="1"/>
    <xf numFmtId="0" fontId="14" fillId="0" borderId="0" xfId="1" applyFont="1" applyAlignment="1">
      <alignment wrapText="1"/>
    </xf>
    <xf numFmtId="0" fontId="23" fillId="0" borderId="3" xfId="2" applyFont="1" applyBorder="1" applyAlignment="1">
      <alignment horizontal="right" vertical="center" wrapText="1" readingOrder="2"/>
    </xf>
    <xf numFmtId="0" fontId="7" fillId="0" borderId="3" xfId="1" applyFont="1" applyBorder="1"/>
    <xf numFmtId="0" fontId="23" fillId="0" borderId="3" xfId="2" applyFont="1" applyBorder="1" applyAlignment="1">
      <alignment horizontal="center" vertical="center" wrapText="1" readingOrder="2"/>
    </xf>
    <xf numFmtId="0" fontId="23" fillId="0" borderId="3" xfId="2" applyFont="1" applyBorder="1" applyAlignment="1">
      <alignment horizontal="left" vertical="center" wrapText="1" readingOrder="2"/>
    </xf>
    <xf numFmtId="0" fontId="7" fillId="7" borderId="3" xfId="1" applyFont="1" applyFill="1" applyBorder="1" applyAlignment="1"/>
    <xf numFmtId="0" fontId="11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 readingOrder="2"/>
    </xf>
    <xf numFmtId="0" fontId="11" fillId="10" borderId="0" xfId="0" applyFont="1" applyFill="1" applyBorder="1" applyAlignment="1">
      <alignment horizontal="center" vertical="center" wrapText="1" readingOrder="2"/>
    </xf>
    <xf numFmtId="0" fontId="14" fillId="1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/>
    <xf numFmtId="0" fontId="18" fillId="9" borderId="3" xfId="0" applyFont="1" applyFill="1" applyBorder="1" applyAlignment="1">
      <alignment horizontal="center" vertical="center" wrapText="1" readingOrder="2"/>
    </xf>
    <xf numFmtId="0" fontId="7" fillId="9" borderId="3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 readingOrder="2"/>
    </xf>
    <xf numFmtId="0" fontId="18" fillId="6" borderId="47" xfId="0" applyFont="1" applyFill="1" applyBorder="1" applyAlignment="1">
      <alignment horizontal="center" vertical="center" wrapText="1" readingOrder="2"/>
    </xf>
    <xf numFmtId="0" fontId="7" fillId="9" borderId="47" xfId="0" applyFont="1" applyFill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 readingOrder="2"/>
    </xf>
    <xf numFmtId="3" fontId="26" fillId="0" borderId="2" xfId="0" applyNumberFormat="1" applyFont="1" applyBorder="1" applyAlignment="1">
      <alignment horizontal="center" vertical="center" wrapText="1" readingOrder="2"/>
    </xf>
    <xf numFmtId="3" fontId="27" fillId="0" borderId="6" xfId="0" applyNumberFormat="1" applyFont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 wrapText="1"/>
    </xf>
    <xf numFmtId="3" fontId="24" fillId="4" borderId="3" xfId="0" applyNumberFormat="1" applyFont="1" applyFill="1" applyBorder="1" applyAlignment="1">
      <alignment horizontal="center" vertical="center"/>
    </xf>
    <xf numFmtId="3" fontId="25" fillId="4" borderId="6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readingOrder="2"/>
    </xf>
    <xf numFmtId="0" fontId="25" fillId="0" borderId="19" xfId="0" applyFont="1" applyFill="1" applyBorder="1" applyAlignment="1">
      <alignment horizontal="center" vertical="center" readingOrder="2"/>
    </xf>
    <xf numFmtId="0" fontId="18" fillId="0" borderId="3" xfId="0" applyFont="1" applyFill="1" applyBorder="1" applyAlignment="1">
      <alignment horizontal="right" vertical="center" readingOrder="2"/>
    </xf>
    <xf numFmtId="0" fontId="18" fillId="0" borderId="3" xfId="0" applyFont="1" applyFill="1" applyBorder="1" applyAlignment="1">
      <alignment horizontal="right" vertical="center" wrapText="1" readingOrder="2"/>
    </xf>
    <xf numFmtId="0" fontId="18" fillId="0" borderId="19" xfId="0" applyFont="1" applyFill="1" applyBorder="1" applyAlignment="1">
      <alignment horizontal="right" vertical="center" readingOrder="2"/>
    </xf>
    <xf numFmtId="3" fontId="21" fillId="3" borderId="47" xfId="0" applyNumberFormat="1" applyFont="1" applyFill="1" applyBorder="1" applyAlignment="1">
      <alignment horizontal="center" vertical="center"/>
    </xf>
    <xf numFmtId="3" fontId="21" fillId="12" borderId="3" xfId="0" applyNumberFormat="1" applyFont="1" applyFill="1" applyBorder="1" applyAlignment="1">
      <alignment horizontal="center"/>
    </xf>
    <xf numFmtId="3" fontId="21" fillId="20" borderId="3" xfId="0" applyNumberFormat="1" applyFont="1" applyFill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3" fontId="21" fillId="12" borderId="3" xfId="0" applyNumberFormat="1" applyFont="1" applyFill="1" applyBorder="1" applyAlignment="1">
      <alignment horizontal="center" vertical="center"/>
    </xf>
    <xf numFmtId="3" fontId="21" fillId="16" borderId="3" xfId="0" applyNumberFormat="1" applyFont="1" applyFill="1" applyBorder="1" applyAlignment="1">
      <alignment horizontal="center" vertical="center"/>
    </xf>
    <xf numFmtId="3" fontId="21" fillId="17" borderId="3" xfId="0" applyNumberFormat="1" applyFont="1" applyFill="1" applyBorder="1" applyAlignment="1">
      <alignment horizontal="center" vertical="center"/>
    </xf>
    <xf numFmtId="3" fontId="21" fillId="14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3" fontId="21" fillId="7" borderId="3" xfId="0" applyNumberFormat="1" applyFont="1" applyFill="1" applyBorder="1" applyAlignment="1">
      <alignment horizontal="center" vertical="center"/>
    </xf>
    <xf numFmtId="3" fontId="21" fillId="13" borderId="3" xfId="0" applyNumberFormat="1" applyFont="1" applyFill="1" applyBorder="1" applyAlignment="1">
      <alignment horizontal="center" vertical="center"/>
    </xf>
    <xf numFmtId="0" fontId="29" fillId="16" borderId="3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right" vertical="center" readingOrder="2"/>
    </xf>
    <xf numFmtId="0" fontId="18" fillId="0" borderId="3" xfId="0" applyFont="1" applyFill="1" applyBorder="1" applyAlignment="1">
      <alignment horizontal="left" vertical="justify" readingOrder="2"/>
    </xf>
    <xf numFmtId="0" fontId="18" fillId="10" borderId="44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center" readingOrder="2"/>
    </xf>
    <xf numFmtId="0" fontId="32" fillId="0" borderId="0" xfId="0" applyFont="1" applyAlignment="1">
      <alignment horizontal="center" vertical="center" wrapText="1"/>
    </xf>
    <xf numFmtId="3" fontId="21" fillId="20" borderId="3" xfId="0" applyNumberFormat="1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 readingOrder="2"/>
    </xf>
    <xf numFmtId="3" fontId="24" fillId="10" borderId="3" xfId="0" applyNumberFormat="1" applyFont="1" applyFill="1" applyBorder="1" applyAlignment="1">
      <alignment horizontal="center" vertical="center" wrapText="1"/>
    </xf>
    <xf numFmtId="3" fontId="24" fillId="10" borderId="45" xfId="0" applyNumberFormat="1" applyFont="1" applyFill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justify" readingOrder="2"/>
    </xf>
    <xf numFmtId="3" fontId="24" fillId="0" borderId="19" xfId="0" applyNumberFormat="1" applyFont="1" applyBorder="1" applyAlignment="1">
      <alignment horizontal="center" vertical="center" wrapText="1"/>
    </xf>
    <xf numFmtId="3" fontId="24" fillId="2" borderId="22" xfId="0" applyNumberFormat="1" applyFont="1" applyFill="1" applyBorder="1" applyAlignment="1">
      <alignment horizontal="center" vertical="center" wrapText="1"/>
    </xf>
    <xf numFmtId="3" fontId="24" fillId="2" borderId="69" xfId="0" applyNumberFormat="1" applyFont="1" applyFill="1" applyBorder="1" applyAlignment="1">
      <alignment horizontal="center" vertical="center" wrapText="1"/>
    </xf>
    <xf numFmtId="3" fontId="8" fillId="7" borderId="19" xfId="0" applyNumberFormat="1" applyFont="1" applyFill="1" applyBorder="1" applyAlignment="1">
      <alignment horizontal="center" vertical="center"/>
    </xf>
    <xf numFmtId="165" fontId="27" fillId="2" borderId="3" xfId="3" applyNumberFormat="1" applyFont="1" applyFill="1" applyBorder="1" applyAlignment="1">
      <alignment horizontal="center" vertical="center"/>
    </xf>
    <xf numFmtId="3" fontId="27" fillId="8" borderId="22" xfId="0" applyNumberFormat="1" applyFont="1" applyFill="1" applyBorder="1" applyAlignment="1">
      <alignment horizontal="center" vertical="center"/>
    </xf>
    <xf numFmtId="3" fontId="27" fillId="8" borderId="69" xfId="0" applyNumberFormat="1" applyFont="1" applyFill="1" applyBorder="1" applyAlignment="1">
      <alignment horizontal="center" vertical="center"/>
    </xf>
    <xf numFmtId="3" fontId="24" fillId="2" borderId="22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justify"/>
    </xf>
    <xf numFmtId="3" fontId="7" fillId="0" borderId="3" xfId="1" applyNumberFormat="1" applyFont="1" applyBorder="1" applyAlignment="1">
      <alignment horizontal="center" vertical="center"/>
    </xf>
    <xf numFmtId="3" fontId="7" fillId="7" borderId="3" xfId="1" applyNumberFormat="1" applyFont="1" applyFill="1" applyBorder="1" applyAlignment="1">
      <alignment horizontal="center" vertical="center"/>
    </xf>
    <xf numFmtId="3" fontId="7" fillId="19" borderId="19" xfId="1" applyNumberFormat="1" applyFont="1" applyFill="1" applyBorder="1" applyAlignment="1">
      <alignment horizontal="center" vertical="center"/>
    </xf>
    <xf numFmtId="3" fontId="26" fillId="15" borderId="3" xfId="0" applyNumberFormat="1" applyFont="1" applyFill="1" applyBorder="1" applyAlignment="1">
      <alignment horizontal="center" vertical="center" readingOrder="2"/>
    </xf>
    <xf numFmtId="3" fontId="26" fillId="10" borderId="3" xfId="0" applyNumberFormat="1" applyFont="1" applyFill="1" applyBorder="1" applyAlignment="1">
      <alignment horizontal="center" vertical="center" readingOrder="2"/>
    </xf>
    <xf numFmtId="3" fontId="26" fillId="0" borderId="3" xfId="0" applyNumberFormat="1" applyFont="1" applyFill="1" applyBorder="1" applyAlignment="1">
      <alignment horizontal="center" vertical="center" readingOrder="2"/>
    </xf>
    <xf numFmtId="3" fontId="27" fillId="2" borderId="3" xfId="3" applyNumberFormat="1" applyFont="1" applyFill="1" applyBorder="1" applyAlignment="1">
      <alignment horizontal="center" vertical="center"/>
    </xf>
    <xf numFmtId="3" fontId="27" fillId="2" borderId="45" xfId="3" applyNumberFormat="1" applyFont="1" applyFill="1" applyBorder="1" applyAlignment="1">
      <alignment horizontal="center" vertical="center"/>
    </xf>
    <xf numFmtId="3" fontId="27" fillId="2" borderId="3" xfId="0" applyNumberFormat="1" applyFont="1" applyFill="1" applyBorder="1" applyAlignment="1">
      <alignment horizontal="center" vertical="center"/>
    </xf>
    <xf numFmtId="3" fontId="27" fillId="2" borderId="45" xfId="0" applyNumberFormat="1" applyFont="1" applyFill="1" applyBorder="1" applyAlignment="1">
      <alignment horizontal="center" vertical="center"/>
    </xf>
    <xf numFmtId="0" fontId="0" fillId="0" borderId="0" xfId="0"/>
    <xf numFmtId="3" fontId="24" fillId="0" borderId="3" xfId="0" applyNumberFormat="1" applyFont="1" applyFill="1" applyBorder="1" applyAlignment="1">
      <alignment horizontal="center" vertical="center"/>
    </xf>
    <xf numFmtId="0" fontId="35" fillId="21" borderId="3" xfId="0" applyFont="1" applyFill="1" applyBorder="1" applyAlignment="1">
      <alignment horizontal="center" vertical="center" wrapText="1" readingOrder="2"/>
    </xf>
    <xf numFmtId="0" fontId="36" fillId="0" borderId="32" xfId="0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/>
    </xf>
    <xf numFmtId="3" fontId="36" fillId="0" borderId="3" xfId="4" applyNumberFormat="1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/>
    </xf>
    <xf numFmtId="3" fontId="36" fillId="0" borderId="6" xfId="0" applyNumberFormat="1" applyFont="1" applyBorder="1" applyAlignment="1">
      <alignment horizontal="center"/>
    </xf>
    <xf numFmtId="3" fontId="36" fillId="7" borderId="2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9" fillId="0" borderId="32" xfId="0" applyFont="1" applyFill="1" applyBorder="1" applyAlignment="1">
      <alignment horizontal="center" vertical="center" wrapText="1" readingOrder="2"/>
    </xf>
    <xf numFmtId="0" fontId="39" fillId="0" borderId="3" xfId="0" applyFont="1" applyFill="1" applyBorder="1" applyAlignment="1">
      <alignment horizontal="center" vertical="center" wrapText="1" readingOrder="2"/>
    </xf>
    <xf numFmtId="0" fontId="39" fillId="0" borderId="3" xfId="0" applyFont="1" applyFill="1" applyBorder="1" applyAlignment="1">
      <alignment horizontal="center" vertical="center" readingOrder="2"/>
    </xf>
    <xf numFmtId="0" fontId="41" fillId="0" borderId="3" xfId="0" applyFont="1" applyFill="1" applyBorder="1" applyAlignment="1">
      <alignment horizontal="center" vertical="center" wrapText="1" readingOrder="2"/>
    </xf>
    <xf numFmtId="0" fontId="42" fillId="0" borderId="3" xfId="0" applyFont="1" applyFill="1" applyBorder="1" applyAlignment="1">
      <alignment horizontal="center" vertical="center" readingOrder="2"/>
    </xf>
    <xf numFmtId="3" fontId="37" fillId="0" borderId="3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3" fontId="37" fillId="7" borderId="22" xfId="0" applyNumberFormat="1" applyFont="1" applyFill="1" applyBorder="1" applyAlignment="1">
      <alignment horizontal="center"/>
    </xf>
    <xf numFmtId="0" fontId="36" fillId="0" borderId="29" xfId="0" applyFont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readingOrder="2"/>
    </xf>
    <xf numFmtId="3" fontId="25" fillId="0" borderId="3" xfId="0" applyNumberFormat="1" applyFont="1" applyFill="1" applyBorder="1" applyAlignment="1">
      <alignment horizontal="center" vertical="justify" readingOrder="2"/>
    </xf>
    <xf numFmtId="0" fontId="28" fillId="4" borderId="3" xfId="0" applyFont="1" applyFill="1" applyBorder="1" applyAlignment="1">
      <alignment horizontal="center" vertical="center" readingOrder="2"/>
    </xf>
    <xf numFmtId="0" fontId="28" fillId="0" borderId="3" xfId="0" applyFont="1" applyFill="1" applyBorder="1" applyAlignment="1">
      <alignment horizontal="center" vertical="center" readingOrder="2"/>
    </xf>
    <xf numFmtId="0" fontId="28" fillId="0" borderId="3" xfId="0" applyFont="1" applyFill="1" applyBorder="1" applyAlignment="1">
      <alignment horizontal="center" vertical="center" wrapText="1" readingOrder="2"/>
    </xf>
    <xf numFmtId="0" fontId="28" fillId="0" borderId="19" xfId="0" applyFont="1" applyFill="1" applyBorder="1" applyAlignment="1">
      <alignment horizontal="center" vertical="center" readingOrder="2"/>
    </xf>
    <xf numFmtId="0" fontId="35" fillId="21" borderId="71" xfId="0" applyFont="1" applyFill="1" applyBorder="1" applyAlignment="1">
      <alignment horizontal="center" vertical="center" readingOrder="2"/>
    </xf>
    <xf numFmtId="0" fontId="35" fillId="21" borderId="21" xfId="0" applyFont="1" applyFill="1" applyBorder="1" applyAlignment="1">
      <alignment horizontal="center" vertical="center" readingOrder="2"/>
    </xf>
    <xf numFmtId="3" fontId="41" fillId="0" borderId="2" xfId="0" applyNumberFormat="1" applyFont="1" applyFill="1" applyBorder="1" applyAlignment="1">
      <alignment horizontal="center" vertical="center" wrapText="1" readingOrder="2"/>
    </xf>
    <xf numFmtId="3" fontId="42" fillId="0" borderId="2" xfId="0" applyNumberFormat="1" applyFont="1" applyFill="1" applyBorder="1" applyAlignment="1">
      <alignment horizontal="center" vertical="center" readingOrder="2"/>
    </xf>
    <xf numFmtId="0" fontId="35" fillId="21" borderId="32" xfId="0" applyFont="1" applyFill="1" applyBorder="1" applyAlignment="1">
      <alignment horizontal="center" vertical="center" wrapText="1" readingOrder="2"/>
    </xf>
    <xf numFmtId="0" fontId="35" fillId="21" borderId="6" xfId="0" applyFont="1" applyFill="1" applyBorder="1" applyAlignment="1">
      <alignment horizontal="center" vertical="center" wrapText="1" readingOrder="2"/>
    </xf>
    <xf numFmtId="3" fontId="37" fillId="0" borderId="32" xfId="0" applyNumberFormat="1" applyFont="1" applyBorder="1" applyAlignment="1">
      <alignment horizontal="center"/>
    </xf>
    <xf numFmtId="3" fontId="37" fillId="0" borderId="8" xfId="0" applyNumberFormat="1" applyFont="1" applyBorder="1" applyAlignment="1">
      <alignment horizontal="center"/>
    </xf>
    <xf numFmtId="3" fontId="37" fillId="0" borderId="5" xfId="0" applyNumberFormat="1" applyFont="1" applyBorder="1" applyAlignment="1">
      <alignment horizontal="center"/>
    </xf>
    <xf numFmtId="3" fontId="37" fillId="0" borderId="28" xfId="0" applyNumberFormat="1" applyFont="1" applyBorder="1" applyAlignment="1">
      <alignment horizontal="center"/>
    </xf>
    <xf numFmtId="3" fontId="37" fillId="0" borderId="2" xfId="0" applyNumberFormat="1" applyFont="1" applyBorder="1" applyAlignment="1">
      <alignment horizontal="center"/>
    </xf>
    <xf numFmtId="3" fontId="37" fillId="7" borderId="72" xfId="0" applyNumberFormat="1" applyFont="1" applyFill="1" applyBorder="1" applyAlignment="1">
      <alignment horizontal="center"/>
    </xf>
    <xf numFmtId="3" fontId="37" fillId="7" borderId="73" xfId="0" applyNumberFormat="1" applyFont="1" applyFill="1" applyBorder="1" applyAlignment="1">
      <alignment horizontal="center"/>
    </xf>
    <xf numFmtId="3" fontId="37" fillId="7" borderId="24" xfId="0" applyNumberFormat="1" applyFont="1" applyFill="1" applyBorder="1" applyAlignment="1">
      <alignment horizontal="center"/>
    </xf>
    <xf numFmtId="3" fontId="37" fillId="7" borderId="23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0" fontId="36" fillId="0" borderId="5" xfId="0" applyFont="1" applyBorder="1" applyAlignment="1">
      <alignment horizontal="center" vertical="center"/>
    </xf>
    <xf numFmtId="3" fontId="36" fillId="0" borderId="32" xfId="0" applyNumberFormat="1" applyFont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3" fontId="36" fillId="0" borderId="6" xfId="4" applyNumberFormat="1" applyFont="1" applyBorder="1" applyAlignment="1">
      <alignment horizontal="center" vertical="center"/>
    </xf>
    <xf numFmtId="3" fontId="36" fillId="0" borderId="5" xfId="4" applyNumberFormat="1" applyFont="1" applyBorder="1" applyAlignment="1">
      <alignment horizontal="center" vertical="center"/>
    </xf>
    <xf numFmtId="3" fontId="36" fillId="0" borderId="8" xfId="4" applyNumberFormat="1" applyFont="1" applyBorder="1" applyAlignment="1">
      <alignment horizontal="center" vertical="center"/>
    </xf>
    <xf numFmtId="3" fontId="36" fillId="0" borderId="28" xfId="0" applyNumberFormat="1" applyFont="1" applyBorder="1" applyAlignment="1">
      <alignment horizontal="center"/>
    </xf>
    <xf numFmtId="3" fontId="36" fillId="0" borderId="8" xfId="0" applyNumberFormat="1" applyFont="1" applyBorder="1" applyAlignment="1">
      <alignment horizontal="center"/>
    </xf>
    <xf numFmtId="0" fontId="36" fillId="0" borderId="88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3" fontId="36" fillId="0" borderId="88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6" fillId="0" borderId="89" xfId="0" applyNumberFormat="1" applyFont="1" applyBorder="1" applyAlignment="1">
      <alignment horizontal="center" vertical="center"/>
    </xf>
    <xf numFmtId="3" fontId="36" fillId="0" borderId="89" xfId="4" applyNumberFormat="1" applyFont="1" applyBorder="1" applyAlignment="1">
      <alignment horizontal="center" vertical="center"/>
    </xf>
    <xf numFmtId="3" fontId="36" fillId="0" borderId="12" xfId="4" applyNumberFormat="1" applyFont="1" applyBorder="1" applyAlignment="1">
      <alignment horizontal="center" vertical="center"/>
    </xf>
    <xf numFmtId="3" fontId="36" fillId="0" borderId="90" xfId="4" applyNumberFormat="1" applyFont="1" applyBorder="1" applyAlignment="1">
      <alignment horizontal="center" vertical="center"/>
    </xf>
    <xf numFmtId="3" fontId="36" fillId="0" borderId="90" xfId="0" applyNumberFormat="1" applyFont="1" applyBorder="1" applyAlignment="1">
      <alignment horizontal="center"/>
    </xf>
    <xf numFmtId="3" fontId="36" fillId="0" borderId="33" xfId="0" applyNumberFormat="1" applyFont="1" applyBorder="1" applyAlignment="1">
      <alignment horizontal="center"/>
    </xf>
    <xf numFmtId="0" fontId="36" fillId="7" borderId="91" xfId="0" applyFont="1" applyFill="1" applyBorder="1" applyAlignment="1">
      <alignment horizontal="center" vertical="center"/>
    </xf>
    <xf numFmtId="3" fontId="36" fillId="7" borderId="92" xfId="0" applyNumberFormat="1" applyFont="1" applyFill="1" applyBorder="1" applyAlignment="1">
      <alignment horizontal="center" vertical="center"/>
    </xf>
    <xf numFmtId="3" fontId="36" fillId="7" borderId="93" xfId="0" applyNumberFormat="1" applyFont="1" applyFill="1" applyBorder="1" applyAlignment="1">
      <alignment horizontal="center" vertical="center"/>
    </xf>
    <xf numFmtId="3" fontId="36" fillId="7" borderId="94" xfId="0" applyNumberFormat="1" applyFont="1" applyFill="1" applyBorder="1" applyAlignment="1">
      <alignment horizontal="center" vertical="center"/>
    </xf>
    <xf numFmtId="3" fontId="36" fillId="7" borderId="15" xfId="0" applyNumberFormat="1" applyFont="1" applyFill="1" applyBorder="1" applyAlignment="1">
      <alignment horizontal="center" vertical="center"/>
    </xf>
    <xf numFmtId="3" fontId="36" fillId="7" borderId="85" xfId="0" applyNumberFormat="1" applyFont="1" applyFill="1" applyBorder="1" applyAlignment="1">
      <alignment horizontal="center" vertical="center"/>
    </xf>
    <xf numFmtId="3" fontId="36" fillId="7" borderId="20" xfId="0" applyNumberFormat="1" applyFont="1" applyFill="1" applyBorder="1" applyAlignment="1">
      <alignment horizontal="center" vertical="center"/>
    </xf>
    <xf numFmtId="0" fontId="39" fillId="0" borderId="88" xfId="0" applyFont="1" applyFill="1" applyBorder="1" applyAlignment="1">
      <alignment horizontal="center" vertical="center" wrapText="1" readingOrder="2"/>
    </xf>
    <xf numFmtId="0" fontId="42" fillId="0" borderId="31" xfId="0" applyFont="1" applyFill="1" applyBorder="1" applyAlignment="1">
      <alignment horizontal="center" vertical="center" wrapText="1" readingOrder="2"/>
    </xf>
    <xf numFmtId="3" fontId="37" fillId="0" borderId="88" xfId="0" applyNumberFormat="1" applyFont="1" applyBorder="1" applyAlignment="1">
      <alignment horizontal="center"/>
    </xf>
    <xf numFmtId="3" fontId="37" fillId="0" borderId="19" xfId="0" applyNumberFormat="1" applyFont="1" applyBorder="1" applyAlignment="1">
      <alignment horizontal="center"/>
    </xf>
    <xf numFmtId="3" fontId="37" fillId="0" borderId="89" xfId="0" applyNumberFormat="1" applyFont="1" applyBorder="1" applyAlignment="1">
      <alignment horizontal="center"/>
    </xf>
    <xf numFmtId="3" fontId="37" fillId="0" borderId="90" xfId="0" applyNumberFormat="1" applyFont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3" fontId="37" fillId="0" borderId="33" xfId="0" applyNumberFormat="1" applyFont="1" applyBorder="1" applyAlignment="1">
      <alignment horizontal="center"/>
    </xf>
    <xf numFmtId="3" fontId="39" fillId="7" borderId="95" xfId="0" applyNumberFormat="1" applyFont="1" applyFill="1" applyBorder="1" applyAlignment="1">
      <alignment horizontal="center" vertical="center" wrapText="1" readingOrder="2"/>
    </xf>
    <xf numFmtId="3" fontId="39" fillId="7" borderId="92" xfId="0" applyNumberFormat="1" applyFont="1" applyFill="1" applyBorder="1" applyAlignment="1">
      <alignment horizontal="center" vertical="center" wrapText="1" readingOrder="2"/>
    </xf>
    <xf numFmtId="3" fontId="39" fillId="7" borderId="93" xfId="0" applyNumberFormat="1" applyFont="1" applyFill="1" applyBorder="1" applyAlignment="1">
      <alignment horizontal="center" vertical="center" wrapText="1" readingOrder="2"/>
    </xf>
    <xf numFmtId="3" fontId="39" fillId="7" borderId="94" xfId="0" applyNumberFormat="1" applyFont="1" applyFill="1" applyBorder="1" applyAlignment="1">
      <alignment horizontal="center" vertical="center" wrapText="1" readingOrder="2"/>
    </xf>
    <xf numFmtId="3" fontId="39" fillId="7" borderId="85" xfId="0" applyNumberFormat="1" applyFont="1" applyFill="1" applyBorder="1" applyAlignment="1">
      <alignment horizontal="center" vertical="center" wrapText="1" readingOrder="2"/>
    </xf>
    <xf numFmtId="3" fontId="39" fillId="7" borderId="15" xfId="0" applyNumberFormat="1" applyFont="1" applyFill="1" applyBorder="1" applyAlignment="1">
      <alignment horizontal="center" vertical="center" wrapText="1" readingOrder="2"/>
    </xf>
    <xf numFmtId="3" fontId="39" fillId="7" borderId="20" xfId="0" applyNumberFormat="1" applyFont="1" applyFill="1" applyBorder="1" applyAlignment="1">
      <alignment horizontal="center" vertical="center" wrapText="1" readingOrder="2"/>
    </xf>
    <xf numFmtId="0" fontId="35" fillId="21" borderId="96" xfId="0" applyFont="1" applyFill="1" applyBorder="1" applyAlignment="1">
      <alignment horizontal="center" vertical="center" readingOrder="2"/>
    </xf>
    <xf numFmtId="0" fontId="36" fillId="0" borderId="2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7" borderId="92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 wrapText="1"/>
    </xf>
    <xf numFmtId="3" fontId="17" fillId="0" borderId="97" xfId="0" applyNumberFormat="1" applyFont="1" applyFill="1" applyBorder="1" applyAlignment="1">
      <alignment horizontal="center" vertical="center"/>
    </xf>
    <xf numFmtId="3" fontId="16" fillId="0" borderId="97" xfId="0" applyNumberFormat="1" applyFont="1" applyBorder="1" applyAlignment="1">
      <alignment horizontal="center" vertical="center" wrapText="1"/>
    </xf>
    <xf numFmtId="3" fontId="16" fillId="0" borderId="98" xfId="0" applyNumberFormat="1" applyFont="1" applyFill="1" applyBorder="1" applyAlignment="1">
      <alignment horizontal="center" vertical="center"/>
    </xf>
    <xf numFmtId="3" fontId="16" fillId="0" borderId="98" xfId="0" applyNumberFormat="1" applyFont="1" applyBorder="1" applyAlignment="1">
      <alignment horizontal="center" vertical="center" wrapText="1"/>
    </xf>
    <xf numFmtId="0" fontId="8" fillId="22" borderId="85" xfId="0" applyFont="1" applyFill="1" applyBorder="1" applyAlignment="1">
      <alignment horizontal="center" vertical="center" wrapText="1"/>
    </xf>
    <xf numFmtId="0" fontId="15" fillId="22" borderId="92" xfId="0" applyFont="1" applyFill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0" fontId="36" fillId="12" borderId="44" xfId="0" applyFont="1" applyFill="1" applyBorder="1" applyAlignment="1">
      <alignment horizontal="center" vertical="center" wrapText="1"/>
    </xf>
    <xf numFmtId="3" fontId="24" fillId="2" borderId="19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readingOrder="2"/>
    </xf>
    <xf numFmtId="0" fontId="12" fillId="0" borderId="17" xfId="0" applyFont="1" applyBorder="1" applyAlignment="1">
      <alignment vertical="center" readingOrder="2"/>
    </xf>
    <xf numFmtId="0" fontId="8" fillId="0" borderId="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7" borderId="89" xfId="0" applyNumberFormat="1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 readingOrder="2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 readingOrder="2"/>
    </xf>
    <xf numFmtId="0" fontId="15" fillId="0" borderId="4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 wrapText="1" readingOrder="2"/>
    </xf>
    <xf numFmtId="0" fontId="15" fillId="22" borderId="93" xfId="0" applyFont="1" applyFill="1" applyBorder="1" applyAlignment="1">
      <alignment horizontal="center" vertical="center"/>
    </xf>
    <xf numFmtId="0" fontId="15" fillId="22" borderId="93" xfId="0" applyFont="1" applyFill="1" applyBorder="1" applyAlignment="1">
      <alignment horizontal="center" vertical="center" wrapText="1"/>
    </xf>
    <xf numFmtId="0" fontId="15" fillId="22" borderId="94" xfId="0" applyFont="1" applyFill="1" applyBorder="1" applyAlignment="1">
      <alignment horizontal="center" vertical="center"/>
    </xf>
    <xf numFmtId="0" fontId="15" fillId="22" borderId="9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15" fillId="0" borderId="0" xfId="0" applyFont="1" applyBorder="1" applyAlignment="1">
      <alignment horizontal="center" vertical="center" wrapText="1"/>
    </xf>
    <xf numFmtId="0" fontId="37" fillId="18" borderId="3" xfId="1" applyFont="1" applyFill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readingOrder="2"/>
    </xf>
    <xf numFmtId="0" fontId="12" fillId="0" borderId="32" xfId="0" applyFont="1" applyBorder="1" applyAlignment="1">
      <alignment horizontal="center" vertical="center" wrapText="1" readingOrder="2"/>
    </xf>
    <xf numFmtId="0" fontId="12" fillId="0" borderId="24" xfId="0" applyFont="1" applyBorder="1" applyAlignment="1">
      <alignment horizontal="center" vertical="center" readingOrder="2"/>
    </xf>
    <xf numFmtId="3" fontId="21" fillId="0" borderId="6" xfId="0" applyNumberFormat="1" applyFont="1" applyBorder="1" applyAlignment="1">
      <alignment horizontal="center" vertical="center"/>
    </xf>
    <xf numFmtId="0" fontId="23" fillId="3" borderId="22" xfId="0" applyFont="1" applyFill="1" applyBorder="1" applyAlignment="1">
      <alignment horizontal="center"/>
    </xf>
    <xf numFmtId="3" fontId="21" fillId="3" borderId="23" xfId="0" applyNumberFormat="1" applyFont="1" applyFill="1" applyBorder="1" applyAlignment="1">
      <alignment horizontal="center" vertical="center"/>
    </xf>
    <xf numFmtId="3" fontId="24" fillId="2" borderId="23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 readingOrder="2"/>
    </xf>
    <xf numFmtId="0" fontId="11" fillId="0" borderId="105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 readingOrder="2"/>
    </xf>
    <xf numFmtId="0" fontId="7" fillId="0" borderId="32" xfId="1" applyFont="1" applyBorder="1" applyAlignment="1">
      <alignment horizontal="left" wrapText="1"/>
    </xf>
    <xf numFmtId="3" fontId="7" fillId="0" borderId="6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horizontal="right" wrapText="1"/>
    </xf>
    <xf numFmtId="3" fontId="7" fillId="7" borderId="6" xfId="1" applyNumberFormat="1" applyFont="1" applyFill="1" applyBorder="1" applyAlignment="1">
      <alignment horizontal="center" vertical="center"/>
    </xf>
    <xf numFmtId="0" fontId="7" fillId="0" borderId="32" xfId="1" applyFont="1" applyBorder="1" applyAlignment="1">
      <alignment wrapText="1"/>
    </xf>
    <xf numFmtId="3" fontId="7" fillId="19" borderId="89" xfId="1" applyNumberFormat="1" applyFont="1" applyFill="1" applyBorder="1"/>
    <xf numFmtId="0" fontId="18" fillId="0" borderId="19" xfId="0" applyFont="1" applyFill="1" applyBorder="1" applyAlignment="1">
      <alignment horizontal="center" vertical="center" readingOrder="2"/>
    </xf>
    <xf numFmtId="3" fontId="27" fillId="10" borderId="30" xfId="0" applyNumberFormat="1" applyFont="1" applyFill="1" applyBorder="1" applyAlignment="1">
      <alignment horizontal="center"/>
    </xf>
    <xf numFmtId="3" fontId="21" fillId="1" borderId="3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 readingOrder="2"/>
    </xf>
    <xf numFmtId="0" fontId="11" fillId="0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readingOrder="2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readingOrder="2"/>
    </xf>
    <xf numFmtId="0" fontId="18" fillId="0" borderId="3" xfId="0" applyFont="1" applyFill="1" applyBorder="1" applyAlignment="1">
      <alignment horizontal="center" vertical="center" readingOrder="2"/>
    </xf>
    <xf numFmtId="0" fontId="18" fillId="0" borderId="3" xfId="0" applyFont="1" applyFill="1" applyBorder="1" applyAlignment="1">
      <alignment horizontal="center" vertical="center" wrapText="1" readingOrder="2"/>
    </xf>
    <xf numFmtId="166" fontId="36" fillId="0" borderId="29" xfId="3" applyNumberFormat="1" applyFont="1" applyBorder="1" applyAlignment="1">
      <alignment horizontal="center" vertical="center"/>
    </xf>
    <xf numFmtId="166" fontId="36" fillId="0" borderId="32" xfId="3" applyNumberFormat="1" applyFont="1" applyBorder="1" applyAlignment="1">
      <alignment horizontal="center" vertical="center" wrapText="1"/>
    </xf>
    <xf numFmtId="166" fontId="36" fillId="0" borderId="28" xfId="3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 readingOrder="2"/>
    </xf>
    <xf numFmtId="0" fontId="11" fillId="0" borderId="32" xfId="0" applyFont="1" applyBorder="1" applyAlignment="1">
      <alignment horizontal="center" vertical="center" wrapText="1" readingOrder="2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8" fillId="22" borderId="85" xfId="0" applyFont="1" applyFill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 readingOrder="2"/>
    </xf>
    <xf numFmtId="3" fontId="43" fillId="0" borderId="0" xfId="0" applyNumberFormat="1" applyFont="1" applyBorder="1" applyAlignment="1">
      <alignment horizontal="center" vertical="center" wrapText="1" readingOrder="2"/>
    </xf>
    <xf numFmtId="3" fontId="15" fillId="22" borderId="91" xfId="0" applyNumberFormat="1" applyFont="1" applyFill="1" applyBorder="1" applyAlignment="1">
      <alignment horizontal="center" vertical="center" readingOrder="2"/>
    </xf>
    <xf numFmtId="3" fontId="15" fillId="22" borderId="94" xfId="0" applyNumberFormat="1" applyFont="1" applyFill="1" applyBorder="1" applyAlignment="1">
      <alignment horizontal="center" vertical="center" readingOrder="2"/>
    </xf>
    <xf numFmtId="3" fontId="12" fillId="0" borderId="75" xfId="0" applyNumberFormat="1" applyFont="1" applyBorder="1" applyAlignment="1">
      <alignment horizontal="center" vertical="center" readingOrder="2"/>
    </xf>
    <xf numFmtId="3" fontId="12" fillId="0" borderId="96" xfId="0" applyNumberFormat="1" applyFont="1" applyBorder="1" applyAlignment="1">
      <alignment horizontal="center" vertical="center" readingOrder="2"/>
    </xf>
    <xf numFmtId="3" fontId="12" fillId="0" borderId="73" xfId="0" applyNumberFormat="1" applyFont="1" applyBorder="1" applyAlignment="1">
      <alignment horizontal="center" vertical="center" readingOrder="2"/>
    </xf>
    <xf numFmtId="3" fontId="12" fillId="0" borderId="23" xfId="0" applyNumberFormat="1" applyFont="1" applyBorder="1" applyAlignment="1">
      <alignment horizontal="center" vertical="center" readingOrder="2"/>
    </xf>
    <xf numFmtId="3" fontId="15" fillId="22" borderId="11" xfId="0" applyNumberFormat="1" applyFont="1" applyFill="1" applyBorder="1" applyAlignment="1">
      <alignment horizontal="center" vertical="center" wrapText="1" readingOrder="2"/>
    </xf>
    <xf numFmtId="3" fontId="15" fillId="22" borderId="15" xfId="0" applyNumberFormat="1" applyFont="1" applyFill="1" applyBorder="1" applyAlignment="1">
      <alignment horizontal="center" vertical="center" wrapText="1" readingOrder="2"/>
    </xf>
    <xf numFmtId="3" fontId="15" fillId="22" borderId="91" xfId="0" applyNumberFormat="1" applyFont="1" applyFill="1" applyBorder="1" applyAlignment="1">
      <alignment horizontal="center" vertical="center" wrapText="1" readingOrder="2"/>
    </xf>
    <xf numFmtId="3" fontId="15" fillId="0" borderId="100" xfId="0" applyNumberFormat="1" applyFont="1" applyBorder="1" applyAlignment="1">
      <alignment horizontal="center" vertical="center" wrapText="1" readingOrder="2"/>
    </xf>
    <xf numFmtId="3" fontId="15" fillId="0" borderId="67" xfId="0" applyNumberFormat="1" applyFont="1" applyBorder="1" applyAlignment="1">
      <alignment horizontal="center" vertical="center" wrapText="1" readingOrder="2"/>
    </xf>
    <xf numFmtId="3" fontId="15" fillId="0" borderId="75" xfId="0" applyNumberFormat="1" applyFont="1" applyBorder="1" applyAlignment="1">
      <alignment horizontal="center" vertical="center" wrapText="1" readingOrder="2"/>
    </xf>
    <xf numFmtId="3" fontId="15" fillId="0" borderId="82" xfId="0" applyNumberFormat="1" applyFont="1" applyBorder="1" applyAlignment="1">
      <alignment horizontal="center" vertical="center" wrapText="1" readingOrder="2"/>
    </xf>
    <xf numFmtId="3" fontId="15" fillId="0" borderId="99" xfId="0" applyNumberFormat="1" applyFont="1" applyBorder="1" applyAlignment="1">
      <alignment horizontal="center" vertical="center" wrapText="1" readingOrder="2"/>
    </xf>
    <xf numFmtId="3" fontId="15" fillId="0" borderId="73" xfId="0" applyNumberFormat="1" applyFont="1" applyBorder="1" applyAlignment="1">
      <alignment horizontal="center" vertical="center" wrapText="1" readingOrder="2"/>
    </xf>
    <xf numFmtId="0" fontId="13" fillId="0" borderId="11" xfId="0" applyFont="1" applyBorder="1" applyAlignment="1">
      <alignment horizontal="center" vertical="center" readingOrder="2"/>
    </xf>
    <xf numFmtId="0" fontId="13" fillId="0" borderId="15" xfId="0" applyFont="1" applyBorder="1" applyAlignment="1">
      <alignment horizontal="center" vertical="center" readingOrder="2"/>
    </xf>
    <xf numFmtId="0" fontId="13" fillId="0" borderId="20" xfId="0" applyFont="1" applyBorder="1" applyAlignment="1">
      <alignment horizontal="center" vertical="center" readingOrder="2"/>
    </xf>
    <xf numFmtId="0" fontId="44" fillId="0" borderId="34" xfId="0" applyFont="1" applyBorder="1" applyAlignment="1">
      <alignment horizontal="center" vertical="center" readingOrder="2"/>
    </xf>
    <xf numFmtId="0" fontId="44" fillId="0" borderId="36" xfId="0" applyFont="1" applyBorder="1" applyAlignment="1">
      <alignment horizontal="center" vertical="center" readingOrder="2"/>
    </xf>
    <xf numFmtId="0" fontId="44" fillId="0" borderId="3" xfId="0" applyFont="1" applyBorder="1" applyAlignment="1">
      <alignment horizontal="center" vertical="center" readingOrder="2"/>
    </xf>
    <xf numFmtId="0" fontId="44" fillId="0" borderId="6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right" vertical="center" readingOrder="2"/>
    </xf>
    <xf numFmtId="0" fontId="18" fillId="0" borderId="16" xfId="0" applyFont="1" applyBorder="1" applyAlignment="1">
      <alignment horizontal="center" vertical="center" readingOrder="2"/>
    </xf>
    <xf numFmtId="0" fontId="18" fillId="0" borderId="17" xfId="0" applyFont="1" applyBorder="1" applyAlignment="1">
      <alignment horizontal="center" vertical="center" readingOrder="2"/>
    </xf>
    <xf numFmtId="0" fontId="13" fillId="0" borderId="72" xfId="0" applyFont="1" applyBorder="1" applyAlignment="1">
      <alignment horizontal="right" vertical="center" readingOrder="2"/>
    </xf>
    <xf numFmtId="0" fontId="13" fillId="0" borderId="99" xfId="0" applyFont="1" applyBorder="1" applyAlignment="1">
      <alignment horizontal="right" vertical="center" readingOrder="2"/>
    </xf>
    <xf numFmtId="0" fontId="13" fillId="0" borderId="101" xfId="0" applyFont="1" applyBorder="1" applyAlignment="1">
      <alignment horizontal="right" vertical="center" readingOrder="2"/>
    </xf>
    <xf numFmtId="0" fontId="36" fillId="0" borderId="31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19" fillId="11" borderId="79" xfId="0" applyFont="1" applyFill="1" applyBorder="1" applyAlignment="1">
      <alignment horizontal="center" vertical="center"/>
    </xf>
    <xf numFmtId="0" fontId="19" fillId="11" borderId="80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39" xfId="0" applyFont="1" applyFill="1" applyBorder="1" applyAlignment="1">
      <alignment horizontal="center" vertical="center"/>
    </xf>
    <xf numFmtId="0" fontId="19" fillId="11" borderId="66" xfId="0" applyFont="1" applyFill="1" applyBorder="1" applyAlignment="1">
      <alignment horizontal="center" vertical="center"/>
    </xf>
    <xf numFmtId="0" fontId="19" fillId="11" borderId="75" xfId="0" applyFont="1" applyFill="1" applyBorder="1" applyAlignment="1">
      <alignment horizontal="center" vertical="center"/>
    </xf>
    <xf numFmtId="0" fontId="29" fillId="12" borderId="30" xfId="0" applyFont="1" applyFill="1" applyBorder="1" applyAlignment="1">
      <alignment horizontal="center" vertical="center" wrapText="1"/>
    </xf>
    <xf numFmtId="0" fontId="29" fillId="12" borderId="31" xfId="0" applyFont="1" applyFill="1" applyBorder="1" applyAlignment="1">
      <alignment horizontal="center" vertical="center" wrapText="1"/>
    </xf>
    <xf numFmtId="0" fontId="29" fillId="12" borderId="66" xfId="0" applyFont="1" applyFill="1" applyBorder="1" applyAlignment="1">
      <alignment horizontal="center" vertical="center" wrapText="1"/>
    </xf>
    <xf numFmtId="0" fontId="29" fillId="12" borderId="75" xfId="0" applyFont="1" applyFill="1" applyBorder="1" applyAlignment="1">
      <alignment horizontal="center" vertical="center" wrapText="1"/>
    </xf>
    <xf numFmtId="0" fontId="19" fillId="11" borderId="42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readingOrder="2"/>
    </xf>
    <xf numFmtId="0" fontId="15" fillId="0" borderId="5" xfId="0" applyFont="1" applyBorder="1" applyAlignment="1">
      <alignment horizontal="right" vertical="center" readingOrder="2"/>
    </xf>
    <xf numFmtId="0" fontId="15" fillId="0" borderId="108" xfId="0" applyFont="1" applyBorder="1" applyAlignment="1">
      <alignment horizontal="right" vertical="center" readingOrder="2"/>
    </xf>
    <xf numFmtId="0" fontId="13" fillId="0" borderId="42" xfId="0" applyFont="1" applyBorder="1" applyAlignment="1">
      <alignment horizontal="center" vertical="center" readingOrder="2"/>
    </xf>
    <xf numFmtId="0" fontId="13" fillId="0" borderId="43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readingOrder="2"/>
    </xf>
    <xf numFmtId="0" fontId="13" fillId="0" borderId="45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readingOrder="2"/>
    </xf>
    <xf numFmtId="3" fontId="21" fillId="4" borderId="3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center" vertical="center" wrapText="1"/>
    </xf>
    <xf numFmtId="0" fontId="19" fillId="11" borderId="36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/>
    </xf>
    <xf numFmtId="3" fontId="21" fillId="0" borderId="29" xfId="0" applyNumberFormat="1" applyFont="1" applyBorder="1" applyAlignment="1">
      <alignment horizontal="center" vertical="center"/>
    </xf>
    <xf numFmtId="3" fontId="21" fillId="3" borderId="22" xfId="0" applyNumberFormat="1" applyFont="1" applyFill="1" applyBorder="1" applyAlignment="1">
      <alignment horizontal="center" vertical="center"/>
    </xf>
    <xf numFmtId="3" fontId="21" fillId="0" borderId="3" xfId="0" applyNumberFormat="1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 vertical="center" wrapText="1"/>
    </xf>
    <xf numFmtId="0" fontId="37" fillId="11" borderId="5" xfId="0" applyFont="1" applyFill="1" applyBorder="1" applyAlignment="1">
      <alignment horizontal="center" vertical="center" wrapText="1"/>
    </xf>
    <xf numFmtId="0" fontId="37" fillId="11" borderId="29" xfId="0" applyFont="1" applyFill="1" applyBorder="1" applyAlignment="1">
      <alignment horizontal="center" vertical="center" wrapText="1"/>
    </xf>
    <xf numFmtId="3" fontId="23" fillId="3" borderId="22" xfId="0" applyNumberFormat="1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19" fillId="11" borderId="41" xfId="0" applyFont="1" applyFill="1" applyBorder="1" applyAlignment="1">
      <alignment horizontal="center" vertical="center"/>
    </xf>
    <xf numFmtId="0" fontId="19" fillId="11" borderId="44" xfId="0" applyFont="1" applyFill="1" applyBorder="1" applyAlignment="1">
      <alignment horizontal="center" vertical="center"/>
    </xf>
    <xf numFmtId="0" fontId="36" fillId="12" borderId="44" xfId="0" applyFont="1" applyFill="1" applyBorder="1" applyAlignment="1">
      <alignment horizontal="center" vertical="center" wrapText="1"/>
    </xf>
    <xf numFmtId="0" fontId="36" fillId="12" borderId="31" xfId="0" applyFont="1" applyFill="1" applyBorder="1" applyAlignment="1">
      <alignment horizontal="center" vertical="center" wrapText="1"/>
    </xf>
    <xf numFmtId="0" fontId="36" fillId="12" borderId="39" xfId="0" applyFont="1" applyFill="1" applyBorder="1" applyAlignment="1">
      <alignment horizontal="center" vertical="center" wrapText="1"/>
    </xf>
    <xf numFmtId="0" fontId="21" fillId="10" borderId="44" xfId="0" applyFont="1" applyFill="1" applyBorder="1" applyAlignment="1">
      <alignment horizontal="center" vertical="center"/>
    </xf>
    <xf numFmtId="0" fontId="21" fillId="10" borderId="29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9" fillId="10" borderId="30" xfId="0" applyFont="1" applyFill="1" applyBorder="1" applyAlignment="1">
      <alignment horizontal="center" vertical="center" wrapText="1"/>
    </xf>
    <xf numFmtId="0" fontId="29" fillId="10" borderId="31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/>
    </xf>
    <xf numFmtId="0" fontId="19" fillId="11" borderId="42" xfId="0" applyFont="1" applyFill="1" applyBorder="1" applyAlignment="1">
      <alignment horizontal="center"/>
    </xf>
    <xf numFmtId="0" fontId="19" fillId="11" borderId="43" xfId="0" applyFont="1" applyFill="1" applyBorder="1" applyAlignment="1">
      <alignment horizontal="center"/>
    </xf>
    <xf numFmtId="0" fontId="19" fillId="11" borderId="45" xfId="0" applyFont="1" applyFill="1" applyBorder="1" applyAlignment="1">
      <alignment horizontal="center" vertical="center"/>
    </xf>
    <xf numFmtId="3" fontId="21" fillId="3" borderId="72" xfId="0" applyNumberFormat="1" applyFont="1" applyFill="1" applyBorder="1" applyAlignment="1">
      <alignment horizontal="center" vertical="center"/>
    </xf>
    <xf numFmtId="3" fontId="21" fillId="3" borderId="73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readingOrder="2"/>
    </xf>
    <xf numFmtId="0" fontId="12" fillId="0" borderId="55" xfId="0" applyFont="1" applyBorder="1" applyAlignment="1">
      <alignment horizontal="center" vertical="center" readingOrder="2"/>
    </xf>
    <xf numFmtId="0" fontId="12" fillId="0" borderId="42" xfId="0" applyFont="1" applyBorder="1" applyAlignment="1">
      <alignment horizontal="center" vertical="center" readingOrder="2"/>
    </xf>
    <xf numFmtId="0" fontId="15" fillId="0" borderId="44" xfId="0" applyFont="1" applyBorder="1" applyAlignment="1">
      <alignment horizontal="center" vertical="center" readingOrder="2"/>
    </xf>
    <xf numFmtId="0" fontId="15" fillId="0" borderId="29" xfId="0" applyFont="1" applyBorder="1" applyAlignment="1">
      <alignment horizontal="center" vertical="center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46" xfId="0" applyFont="1" applyBorder="1" applyAlignment="1">
      <alignment horizontal="center" vertical="center" readingOrder="2"/>
    </xf>
    <xf numFmtId="0" fontId="15" fillId="0" borderId="74" xfId="0" applyFont="1" applyBorder="1" applyAlignment="1">
      <alignment horizontal="center" vertical="center" readingOrder="2"/>
    </xf>
    <xf numFmtId="0" fontId="15" fillId="0" borderId="47" xfId="0" applyFont="1" applyBorder="1" applyAlignment="1">
      <alignment horizontal="center" vertical="center" readingOrder="2"/>
    </xf>
    <xf numFmtId="0" fontId="15" fillId="0" borderId="48" xfId="0" applyFont="1" applyBorder="1" applyAlignment="1">
      <alignment horizontal="center" vertical="center" readingOrder="2"/>
    </xf>
    <xf numFmtId="0" fontId="18" fillId="0" borderId="57" xfId="0" applyFont="1" applyBorder="1" applyAlignment="1">
      <alignment horizontal="center"/>
    </xf>
    <xf numFmtId="0" fontId="21" fillId="3" borderId="46" xfId="0" applyFont="1" applyFill="1" applyBorder="1" applyAlignment="1">
      <alignment horizontal="center" vertical="center"/>
    </xf>
    <xf numFmtId="0" fontId="21" fillId="3" borderId="74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18" fillId="10" borderId="58" xfId="0" applyFont="1" applyFill="1" applyBorder="1" applyAlignment="1">
      <alignment horizontal="right" vertical="center"/>
    </xf>
    <xf numFmtId="0" fontId="18" fillId="10" borderId="64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3" fillId="10" borderId="4" xfId="0" applyFont="1" applyFill="1" applyBorder="1" applyAlignment="1">
      <alignment horizontal="right" vertical="center"/>
    </xf>
    <xf numFmtId="0" fontId="19" fillId="11" borderId="35" xfId="0" applyFont="1" applyFill="1" applyBorder="1" applyAlignment="1">
      <alignment horizontal="center" vertical="center"/>
    </xf>
    <xf numFmtId="0" fontId="19" fillId="11" borderId="76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/>
    </xf>
    <xf numFmtId="0" fontId="19" fillId="11" borderId="29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16" borderId="44" xfId="0" applyFont="1" applyFill="1" applyBorder="1" applyAlignment="1">
      <alignment horizontal="center" vertical="center" wrapText="1"/>
    </xf>
    <xf numFmtId="0" fontId="23" fillId="16" borderId="29" xfId="0" applyFont="1" applyFill="1" applyBorder="1" applyAlignment="1">
      <alignment horizontal="center" vertical="center" wrapText="1"/>
    </xf>
    <xf numFmtId="0" fontId="23" fillId="16" borderId="3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9" fillId="11" borderId="19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readingOrder="2"/>
    </xf>
    <xf numFmtId="0" fontId="11" fillId="0" borderId="10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readingOrder="2"/>
    </xf>
    <xf numFmtId="0" fontId="15" fillId="0" borderId="0" xfId="0" applyFont="1" applyBorder="1" applyAlignment="1">
      <alignment horizontal="center" vertical="center" readingOrder="2"/>
    </xf>
    <xf numFmtId="0" fontId="13" fillId="0" borderId="34" xfId="0" applyFont="1" applyBorder="1" applyAlignment="1">
      <alignment horizontal="center" vertical="center" wrapText="1" readingOrder="2"/>
    </xf>
    <xf numFmtId="0" fontId="13" fillId="0" borderId="40" xfId="0" applyFont="1" applyBorder="1" applyAlignment="1">
      <alignment horizontal="center" vertical="center" wrapText="1" readingOrder="2"/>
    </xf>
    <xf numFmtId="0" fontId="13" fillId="0" borderId="36" xfId="0" applyFont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wrapText="1" readingOrder="2"/>
    </xf>
    <xf numFmtId="0" fontId="13" fillId="0" borderId="6" xfId="0" applyFont="1" applyBorder="1" applyAlignment="1">
      <alignment horizontal="center" vertical="center" wrapText="1" readingOrder="2"/>
    </xf>
    <xf numFmtId="0" fontId="18" fillId="0" borderId="52" xfId="0" applyFont="1" applyBorder="1" applyAlignment="1">
      <alignment horizontal="left" vertical="center" readingOrder="2"/>
    </xf>
    <xf numFmtId="0" fontId="18" fillId="0" borderId="50" xfId="0" applyFont="1" applyBorder="1" applyAlignment="1">
      <alignment horizontal="left" vertical="center" readingOrder="2"/>
    </xf>
    <xf numFmtId="0" fontId="18" fillId="0" borderId="51" xfId="0" applyFont="1" applyBorder="1" applyAlignment="1">
      <alignment horizontal="left" vertical="center" readingOrder="2"/>
    </xf>
    <xf numFmtId="0" fontId="29" fillId="11" borderId="43" xfId="0" applyFont="1" applyFill="1" applyBorder="1" applyAlignment="1">
      <alignment horizontal="center" vertical="center" wrapText="1"/>
    </xf>
    <xf numFmtId="0" fontId="29" fillId="11" borderId="78" xfId="0" applyFont="1" applyFill="1" applyBorder="1" applyAlignment="1">
      <alignment horizontal="center" vertical="center" wrapText="1"/>
    </xf>
    <xf numFmtId="0" fontId="29" fillId="11" borderId="45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 readingOrder="2"/>
    </xf>
    <xf numFmtId="0" fontId="15" fillId="0" borderId="15" xfId="0" applyFont="1" applyBorder="1" applyAlignment="1">
      <alignment horizontal="right" vertical="center" readingOrder="2"/>
    </xf>
    <xf numFmtId="0" fontId="15" fillId="0" borderId="20" xfId="0" applyFont="1" applyBorder="1" applyAlignment="1">
      <alignment horizontal="right" vertical="center" readingOrder="2"/>
    </xf>
    <xf numFmtId="0" fontId="12" fillId="0" borderId="72" xfId="0" applyFont="1" applyBorder="1" applyAlignment="1">
      <alignment horizontal="right" vertical="center" readingOrder="2"/>
    </xf>
    <xf numFmtId="0" fontId="12" fillId="0" borderId="99" xfId="0" applyFont="1" applyBorder="1" applyAlignment="1">
      <alignment horizontal="right" vertical="center" readingOrder="2"/>
    </xf>
    <xf numFmtId="0" fontId="12" fillId="0" borderId="101" xfId="0" applyFont="1" applyBorder="1" applyAlignment="1">
      <alignment horizontal="right" vertical="center" readingOrder="2"/>
    </xf>
    <xf numFmtId="0" fontId="15" fillId="0" borderId="16" xfId="0" applyFont="1" applyBorder="1" applyAlignment="1">
      <alignment horizontal="center" vertical="center" readingOrder="2"/>
    </xf>
    <xf numFmtId="0" fontId="15" fillId="0" borderId="17" xfId="0" applyFont="1" applyBorder="1" applyAlignment="1">
      <alignment horizontal="center" vertical="center" readingOrder="2"/>
    </xf>
    <xf numFmtId="0" fontId="19" fillId="11" borderId="53" xfId="0" applyFont="1" applyFill="1" applyBorder="1" applyAlignment="1">
      <alignment horizontal="center" vertical="center" wrapText="1"/>
    </xf>
    <xf numFmtId="0" fontId="19" fillId="11" borderId="54" xfId="0" applyFont="1" applyFill="1" applyBorder="1" applyAlignment="1">
      <alignment horizontal="center" vertical="center" wrapText="1"/>
    </xf>
    <xf numFmtId="0" fontId="19" fillId="11" borderId="55" xfId="0" applyFont="1" applyFill="1" applyBorder="1" applyAlignment="1">
      <alignment horizontal="center" vertical="center" wrapText="1"/>
    </xf>
    <xf numFmtId="0" fontId="31" fillId="11" borderId="19" xfId="0" applyFont="1" applyFill="1" applyBorder="1" applyAlignment="1">
      <alignment horizontal="center" vertical="center" wrapText="1"/>
    </xf>
    <xf numFmtId="0" fontId="31" fillId="11" borderId="21" xfId="0" applyFont="1" applyFill="1" applyBorder="1" applyAlignment="1">
      <alignment horizontal="center" vertical="center" wrapText="1"/>
    </xf>
    <xf numFmtId="0" fontId="19" fillId="11" borderId="109" xfId="0" applyFont="1" applyFill="1" applyBorder="1" applyAlignment="1">
      <alignment horizontal="center" vertical="center" wrapText="1"/>
    </xf>
    <xf numFmtId="0" fontId="19" fillId="11" borderId="63" xfId="0" applyFont="1" applyFill="1" applyBorder="1" applyAlignment="1">
      <alignment horizontal="center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9" fillId="8" borderId="68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 wrapText="1"/>
    </xf>
    <xf numFmtId="0" fontId="19" fillId="11" borderId="77" xfId="0" applyFont="1" applyFill="1" applyBorder="1" applyAlignment="1">
      <alignment horizontal="center" vertical="center" wrapText="1"/>
    </xf>
    <xf numFmtId="0" fontId="19" fillId="11" borderId="44" xfId="0" applyFont="1" applyFill="1" applyBorder="1" applyAlignment="1">
      <alignment horizontal="center" vertical="center" wrapText="1"/>
    </xf>
    <xf numFmtId="0" fontId="19" fillId="11" borderId="42" xfId="0" applyFont="1" applyFill="1" applyBorder="1" applyAlignment="1">
      <alignment horizontal="center" vertical="center" wrapText="1"/>
    </xf>
    <xf numFmtId="0" fontId="19" fillId="11" borderId="21" xfId="0" applyFont="1" applyFill="1" applyBorder="1" applyAlignment="1">
      <alignment horizontal="center" vertical="center"/>
    </xf>
    <xf numFmtId="0" fontId="26" fillId="15" borderId="19" xfId="0" applyFont="1" applyFill="1" applyBorder="1" applyAlignment="1">
      <alignment horizontal="center" vertical="center" readingOrder="2"/>
    </xf>
    <xf numFmtId="0" fontId="26" fillId="15" borderId="63" xfId="0" applyFont="1" applyFill="1" applyBorder="1" applyAlignment="1">
      <alignment horizontal="center" vertical="center" readingOrder="2"/>
    </xf>
    <xf numFmtId="0" fontId="26" fillId="15" borderId="21" xfId="0" applyFont="1" applyFill="1" applyBorder="1" applyAlignment="1">
      <alignment horizontal="center" vertical="center" readingOrder="2"/>
    </xf>
    <xf numFmtId="0" fontId="26" fillId="10" borderId="19" xfId="0" applyFont="1" applyFill="1" applyBorder="1" applyAlignment="1">
      <alignment horizontal="center" vertical="center" readingOrder="2"/>
    </xf>
    <xf numFmtId="0" fontId="26" fillId="10" borderId="63" xfId="0" applyFont="1" applyFill="1" applyBorder="1" applyAlignment="1">
      <alignment horizontal="center" vertical="center" readingOrder="2"/>
    </xf>
    <xf numFmtId="0" fontId="26" fillId="10" borderId="21" xfId="0" applyFont="1" applyFill="1" applyBorder="1" applyAlignment="1">
      <alignment horizontal="center" vertical="center" readingOrder="2"/>
    </xf>
    <xf numFmtId="0" fontId="27" fillId="10" borderId="19" xfId="0" applyFont="1" applyFill="1" applyBorder="1" applyAlignment="1">
      <alignment horizontal="center" vertical="center"/>
    </xf>
    <xf numFmtId="0" fontId="27" fillId="10" borderId="63" xfId="0" applyFont="1" applyFill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29" fillId="11" borderId="62" xfId="0" applyFont="1" applyFill="1" applyBorder="1" applyAlignment="1">
      <alignment horizontal="center" vertical="center" wrapText="1"/>
    </xf>
    <xf numFmtId="0" fontId="29" fillId="11" borderId="81" xfId="0" applyFont="1" applyFill="1" applyBorder="1" applyAlignment="1">
      <alignment horizontal="center" vertical="center" wrapText="1"/>
    </xf>
    <xf numFmtId="0" fontId="29" fillId="11" borderId="63" xfId="0" applyFont="1" applyFill="1" applyBorder="1" applyAlignment="1">
      <alignment horizontal="center" vertical="center" wrapText="1"/>
    </xf>
    <xf numFmtId="0" fontId="29" fillId="11" borderId="30" xfId="0" applyFont="1" applyFill="1" applyBorder="1" applyAlignment="1">
      <alignment horizontal="center" vertical="center" wrapText="1"/>
    </xf>
    <xf numFmtId="0" fontId="29" fillId="11" borderId="66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8" fillId="2" borderId="68" xfId="0" applyFont="1" applyFill="1" applyBorder="1" applyAlignment="1">
      <alignment horizontal="center" vertical="center" readingOrder="2"/>
    </xf>
    <xf numFmtId="0" fontId="18" fillId="2" borderId="22" xfId="0" applyFont="1" applyFill="1" applyBorder="1" applyAlignment="1">
      <alignment horizontal="center" vertical="center" readingOrder="2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28" fillId="11" borderId="53" xfId="0" applyFont="1" applyFill="1" applyBorder="1" applyAlignment="1">
      <alignment horizontal="center" vertical="center" readingOrder="2"/>
    </xf>
    <xf numFmtId="0" fontId="28" fillId="11" borderId="54" xfId="0" applyFont="1" applyFill="1" applyBorder="1" applyAlignment="1">
      <alignment horizontal="center" vertical="center" readingOrder="2"/>
    </xf>
    <xf numFmtId="0" fontId="28" fillId="11" borderId="56" xfId="0" applyFont="1" applyFill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readingOrder="2"/>
    </xf>
    <xf numFmtId="0" fontId="0" fillId="0" borderId="14" xfId="0" applyBorder="1"/>
    <xf numFmtId="0" fontId="0" fillId="0" borderId="38" xfId="0" applyBorder="1"/>
    <xf numFmtId="0" fontId="0" fillId="0" borderId="2" xfId="0" applyBorder="1"/>
    <xf numFmtId="0" fontId="0" fillId="0" borderId="5" xfId="0" applyBorder="1"/>
    <xf numFmtId="0" fontId="0" fillId="0" borderId="28" xfId="0" applyBorder="1"/>
    <xf numFmtId="0" fontId="30" fillId="0" borderId="72" xfId="0" applyFont="1" applyBorder="1" applyAlignment="1">
      <alignment horizontal="right" vertical="center"/>
    </xf>
    <xf numFmtId="0" fontId="30" fillId="0" borderId="99" xfId="0" applyFont="1" applyBorder="1" applyAlignment="1">
      <alignment horizontal="right" vertical="center"/>
    </xf>
    <xf numFmtId="0" fontId="30" fillId="0" borderId="101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 readingOrder="2"/>
    </xf>
    <xf numFmtId="0" fontId="12" fillId="0" borderId="15" xfId="0" applyFont="1" applyBorder="1" applyAlignment="1">
      <alignment horizontal="right" vertical="center" readingOrder="2"/>
    </xf>
    <xf numFmtId="0" fontId="12" fillId="0" borderId="20" xfId="0" applyFont="1" applyBorder="1" applyAlignment="1">
      <alignment horizontal="right" vertical="center" readingOrder="2"/>
    </xf>
    <xf numFmtId="0" fontId="18" fillId="0" borderId="1" xfId="0" applyFont="1" applyBorder="1" applyAlignment="1">
      <alignment horizontal="left" vertical="center" readingOrder="2"/>
    </xf>
    <xf numFmtId="0" fontId="18" fillId="0" borderId="0" xfId="0" applyFont="1" applyBorder="1" applyAlignment="1">
      <alignment horizontal="left" vertical="center" readingOrder="2"/>
    </xf>
    <xf numFmtId="0" fontId="18" fillId="0" borderId="4" xfId="0" applyFont="1" applyBorder="1" applyAlignment="1">
      <alignment horizontal="left" vertical="center" readingOrder="2"/>
    </xf>
    <xf numFmtId="0" fontId="15" fillId="0" borderId="59" xfId="0" applyFont="1" applyBorder="1" applyAlignment="1">
      <alignment horizontal="right" vertical="center" wrapText="1" readingOrder="2"/>
    </xf>
    <xf numFmtId="0" fontId="15" fillId="0" borderId="83" xfId="0" applyFont="1" applyBorder="1" applyAlignment="1">
      <alignment horizontal="right" vertical="center" wrapText="1" readingOrder="2"/>
    </xf>
    <xf numFmtId="0" fontId="15" fillId="0" borderId="106" xfId="0" applyFont="1" applyBorder="1" applyAlignment="1">
      <alignment horizontal="right" vertical="center" wrapText="1" readingOrder="2"/>
    </xf>
    <xf numFmtId="0" fontId="13" fillId="0" borderId="65" xfId="0" applyFont="1" applyBorder="1" applyAlignment="1">
      <alignment horizontal="center" vertical="center" readingOrder="2"/>
    </xf>
    <xf numFmtId="0" fontId="13" fillId="0" borderId="10" xfId="0" applyFont="1" applyBorder="1" applyAlignment="1">
      <alignment horizontal="center" vertical="center" readingOrder="2"/>
    </xf>
    <xf numFmtId="0" fontId="13" fillId="0" borderId="26" xfId="0" applyFont="1" applyBorder="1" applyAlignment="1">
      <alignment horizontal="center" vertical="center" readingOrder="2"/>
    </xf>
    <xf numFmtId="0" fontId="13" fillId="0" borderId="66" xfId="0" applyFont="1" applyBorder="1" applyAlignment="1">
      <alignment horizontal="center" vertical="center" readingOrder="2"/>
    </xf>
    <xf numFmtId="0" fontId="13" fillId="0" borderId="67" xfId="0" applyFont="1" applyBorder="1" applyAlignment="1">
      <alignment horizontal="center" vertical="center" readingOrder="2"/>
    </xf>
    <xf numFmtId="0" fontId="13" fillId="0" borderId="102" xfId="0" applyFont="1" applyBorder="1" applyAlignment="1">
      <alignment horizontal="center" vertical="center" readingOrder="2"/>
    </xf>
    <xf numFmtId="0" fontId="11" fillId="11" borderId="65" xfId="0" applyFont="1" applyFill="1" applyBorder="1" applyAlignment="1">
      <alignment horizontal="center" vertical="center" readingOrder="2"/>
    </xf>
    <xf numFmtId="0" fontId="11" fillId="11" borderId="10" xfId="0" applyFont="1" applyFill="1" applyBorder="1" applyAlignment="1">
      <alignment horizontal="center" vertical="center" readingOrder="2"/>
    </xf>
    <xf numFmtId="0" fontId="11" fillId="11" borderId="84" xfId="0" applyFont="1" applyFill="1" applyBorder="1" applyAlignment="1">
      <alignment horizontal="center" vertical="center" readingOrder="2"/>
    </xf>
    <xf numFmtId="0" fontId="11" fillId="11" borderId="66" xfId="0" applyFont="1" applyFill="1" applyBorder="1" applyAlignment="1">
      <alignment horizontal="center" vertical="center" readingOrder="2"/>
    </xf>
    <xf numFmtId="0" fontId="11" fillId="11" borderId="67" xfId="0" applyFont="1" applyFill="1" applyBorder="1" applyAlignment="1">
      <alignment horizontal="center" vertical="center" readingOrder="2"/>
    </xf>
    <xf numFmtId="0" fontId="11" fillId="11" borderId="75" xfId="0" applyFont="1" applyFill="1" applyBorder="1" applyAlignment="1">
      <alignment horizontal="center" vertical="center" readingOrder="2"/>
    </xf>
    <xf numFmtId="0" fontId="11" fillId="11" borderId="19" xfId="0" applyFont="1" applyFill="1" applyBorder="1" applyAlignment="1">
      <alignment horizontal="center" vertical="center" readingOrder="2"/>
    </xf>
    <xf numFmtId="0" fontId="11" fillId="11" borderId="21" xfId="0" applyFont="1" applyFill="1" applyBorder="1" applyAlignment="1">
      <alignment horizontal="center" vertical="center" readingOrder="2"/>
    </xf>
    <xf numFmtId="0" fontId="19" fillId="11" borderId="19" xfId="0" applyFont="1" applyFill="1" applyBorder="1" applyAlignment="1">
      <alignment horizontal="center" vertical="center" wrapText="1"/>
    </xf>
    <xf numFmtId="0" fontId="29" fillId="11" borderId="31" xfId="0" applyFont="1" applyFill="1" applyBorder="1" applyAlignment="1">
      <alignment horizontal="center" vertical="center" wrapText="1"/>
    </xf>
    <xf numFmtId="0" fontId="29" fillId="11" borderId="75" xfId="0" applyFont="1" applyFill="1" applyBorder="1" applyAlignment="1">
      <alignment horizontal="center" vertical="center" wrapText="1"/>
    </xf>
    <xf numFmtId="0" fontId="31" fillId="11" borderId="5" xfId="0" applyFont="1" applyFill="1" applyBorder="1" applyAlignment="1">
      <alignment horizontal="center" vertical="center" wrapText="1"/>
    </xf>
    <xf numFmtId="0" fontId="31" fillId="11" borderId="2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 readingOrder="2"/>
    </xf>
    <xf numFmtId="0" fontId="15" fillId="0" borderId="32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wrapText="1" readingOrder="2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9" xfId="0" applyFont="1" applyFill="1" applyBorder="1" applyAlignment="1">
      <alignment horizontal="center" vertical="center" wrapText="1"/>
    </xf>
    <xf numFmtId="0" fontId="11" fillId="11" borderId="40" xfId="0" applyFont="1" applyFill="1" applyBorder="1" applyAlignment="1">
      <alignment horizontal="center" vertical="center" readingOrder="2"/>
    </xf>
    <xf numFmtId="0" fontId="11" fillId="11" borderId="14" xfId="0" applyFont="1" applyFill="1" applyBorder="1" applyAlignment="1">
      <alignment horizontal="center" vertical="center" readingOrder="2"/>
    </xf>
    <xf numFmtId="0" fontId="11" fillId="11" borderId="38" xfId="0" applyFont="1" applyFill="1" applyBorder="1" applyAlignment="1">
      <alignment horizontal="center" vertical="center" readingOrder="2"/>
    </xf>
    <xf numFmtId="0" fontId="19" fillId="11" borderId="6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readingOrder="2"/>
    </xf>
    <xf numFmtId="0" fontId="11" fillId="11" borderId="3" xfId="0" applyFont="1" applyFill="1" applyBorder="1" applyAlignment="1">
      <alignment horizontal="center" vertical="center" readingOrder="2"/>
    </xf>
    <xf numFmtId="0" fontId="19" fillId="2" borderId="24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 readingOrder="2"/>
    </xf>
    <xf numFmtId="0" fontId="12" fillId="0" borderId="0" xfId="0" applyFont="1" applyBorder="1" applyAlignment="1">
      <alignment horizontal="right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12" fillId="0" borderId="26" xfId="0" applyFont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7" fillId="11" borderId="42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04" xfId="0" applyFont="1" applyFill="1" applyBorder="1" applyAlignment="1">
      <alignment horizontal="center" vertical="center"/>
    </xf>
    <xf numFmtId="0" fontId="7" fillId="11" borderId="103" xfId="0" applyFont="1" applyFill="1" applyBorder="1" applyAlignment="1">
      <alignment horizontal="center" vertical="center"/>
    </xf>
    <xf numFmtId="0" fontId="7" fillId="11" borderId="71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0" fontId="7" fillId="11" borderId="10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29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right" vertical="center" readingOrder="2"/>
    </xf>
    <xf numFmtId="0" fontId="12" fillId="0" borderId="27" xfId="0" applyFont="1" applyBorder="1" applyAlignment="1">
      <alignment horizontal="right" vertical="center" readingOrder="2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7" borderId="8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8" fillId="0" borderId="8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readingOrder="2"/>
    </xf>
    <xf numFmtId="0" fontId="15" fillId="0" borderId="23" xfId="0" applyFont="1" applyBorder="1" applyAlignment="1">
      <alignment horizontal="center" vertical="center" readingOrder="2"/>
    </xf>
    <xf numFmtId="0" fontId="21" fillId="0" borderId="3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1" fillId="5" borderId="10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5" borderId="104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center" vertical="center" readingOrder="2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readingOrder="2"/>
    </xf>
    <xf numFmtId="0" fontId="15" fillId="0" borderId="36" xfId="0" applyFont="1" applyBorder="1" applyAlignment="1">
      <alignment horizontal="center" vertical="center" readingOrder="2"/>
    </xf>
    <xf numFmtId="0" fontId="11" fillId="0" borderId="3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 readingOrder="2"/>
    </xf>
    <xf numFmtId="0" fontId="18" fillId="0" borderId="12" xfId="0" applyFont="1" applyBorder="1" applyAlignment="1">
      <alignment horizontal="center" vertical="center" wrapText="1" readingOrder="2"/>
    </xf>
    <xf numFmtId="0" fontId="18" fillId="0" borderId="31" xfId="0" applyFont="1" applyBorder="1" applyAlignment="1">
      <alignment horizontal="center" vertical="center" wrapText="1" readingOrder="2"/>
    </xf>
    <xf numFmtId="0" fontId="18" fillId="6" borderId="19" xfId="0" applyFont="1" applyFill="1" applyBorder="1" applyAlignment="1">
      <alignment horizontal="center" vertical="center" wrapText="1" readingOrder="2"/>
    </xf>
    <xf numFmtId="0" fontId="18" fillId="6" borderId="89" xfId="0" applyFont="1" applyFill="1" applyBorder="1" applyAlignment="1">
      <alignment horizontal="center" vertical="center" wrapText="1" readingOrder="2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 readingOrder="2"/>
    </xf>
    <xf numFmtId="0" fontId="18" fillId="0" borderId="17" xfId="0" applyFont="1" applyBorder="1" applyAlignment="1">
      <alignment horizontal="center" vertical="center" wrapText="1" readingOrder="2"/>
    </xf>
    <xf numFmtId="0" fontId="15" fillId="0" borderId="17" xfId="0" applyFont="1" applyBorder="1" applyAlignment="1">
      <alignment horizontal="right" vertical="center" wrapText="1"/>
    </xf>
    <xf numFmtId="0" fontId="15" fillId="0" borderId="27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right" vertical="center" wrapText="1" readingOrder="2"/>
    </xf>
    <xf numFmtId="0" fontId="18" fillId="0" borderId="10" xfId="0" applyFont="1" applyBorder="1" applyAlignment="1">
      <alignment horizontal="right" vertical="center" wrapText="1" readingOrder="2"/>
    </xf>
    <xf numFmtId="0" fontId="18" fillId="0" borderId="26" xfId="0" applyFont="1" applyBorder="1" applyAlignment="1">
      <alignment horizontal="right" vertical="center" wrapText="1" readingOrder="2"/>
    </xf>
    <xf numFmtId="0" fontId="11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18" fillId="10" borderId="3" xfId="0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 readingOrder="2"/>
    </xf>
    <xf numFmtId="0" fontId="18" fillId="6" borderId="6" xfId="0" applyFont="1" applyFill="1" applyBorder="1" applyAlignment="1">
      <alignment horizontal="center" vertical="center" wrapText="1" readingOrder="2"/>
    </xf>
    <xf numFmtId="0" fontId="18" fillId="10" borderId="30" xfId="0" applyFont="1" applyFill="1" applyBorder="1" applyAlignment="1">
      <alignment horizontal="center" vertical="center" wrapText="1" readingOrder="2"/>
    </xf>
    <xf numFmtId="0" fontId="18" fillId="10" borderId="12" xfId="0" applyFont="1" applyFill="1" applyBorder="1" applyAlignment="1">
      <alignment horizontal="center" vertical="center" wrapText="1" readingOrder="2"/>
    </xf>
    <xf numFmtId="0" fontId="18" fillId="10" borderId="31" xfId="0" applyFont="1" applyFill="1" applyBorder="1" applyAlignment="1">
      <alignment horizontal="center" vertical="center" wrapText="1" readingOrder="2"/>
    </xf>
    <xf numFmtId="0" fontId="18" fillId="0" borderId="3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right" vertical="center" wrapText="1" readingOrder="2"/>
    </xf>
    <xf numFmtId="0" fontId="15" fillId="0" borderId="17" xfId="0" applyFont="1" applyBorder="1" applyAlignment="1">
      <alignment horizontal="right" vertical="center" wrapText="1" readingOrder="2"/>
    </xf>
    <xf numFmtId="0" fontId="15" fillId="0" borderId="27" xfId="0" applyFont="1" applyBorder="1" applyAlignment="1">
      <alignment horizontal="right" vertical="center" wrapText="1" readingOrder="2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 readingOrder="2"/>
    </xf>
    <xf numFmtId="0" fontId="15" fillId="0" borderId="17" xfId="0" applyFont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wrapText="1" readingOrder="2"/>
    </xf>
    <xf numFmtId="0" fontId="15" fillId="0" borderId="12" xfId="0" applyFont="1" applyBorder="1" applyAlignment="1">
      <alignment horizontal="center" vertical="center" wrapText="1" readingOrder="2"/>
    </xf>
    <xf numFmtId="0" fontId="15" fillId="0" borderId="31" xfId="0" applyFont="1" applyBorder="1" applyAlignment="1">
      <alignment horizontal="center" vertical="center" wrapText="1" readingOrder="2"/>
    </xf>
    <xf numFmtId="0" fontId="15" fillId="0" borderId="100" xfId="0" applyFont="1" applyBorder="1" applyAlignment="1">
      <alignment horizontal="center" vertical="center" wrapText="1" readingOrder="2"/>
    </xf>
    <xf numFmtId="0" fontId="15" fillId="0" borderId="67" xfId="0" applyFont="1" applyBorder="1" applyAlignment="1">
      <alignment horizontal="center" vertical="center" wrapText="1" readingOrder="2"/>
    </xf>
    <xf numFmtId="0" fontId="15" fillId="0" borderId="75" xfId="0" applyFont="1" applyBorder="1" applyAlignment="1">
      <alignment horizontal="center" vertical="center" wrapText="1" readingOrder="2"/>
    </xf>
    <xf numFmtId="3" fontId="15" fillId="0" borderId="89" xfId="0" applyNumberFormat="1" applyFont="1" applyBorder="1" applyAlignment="1">
      <alignment horizontal="center" vertical="center" wrapText="1" readingOrder="2"/>
    </xf>
    <xf numFmtId="3" fontId="15" fillId="0" borderId="96" xfId="0" applyNumberFormat="1" applyFont="1" applyBorder="1" applyAlignment="1">
      <alignment horizontal="center" vertical="center" wrapText="1" readingOrder="2"/>
    </xf>
    <xf numFmtId="0" fontId="15" fillId="0" borderId="3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readingOrder="2"/>
    </xf>
    <xf numFmtId="0" fontId="37" fillId="18" borderId="21" xfId="1" applyFont="1" applyFill="1" applyBorder="1" applyAlignment="1">
      <alignment horizontal="center" vertical="center" wrapText="1"/>
    </xf>
    <xf numFmtId="0" fontId="37" fillId="18" borderId="3" xfId="1" applyFont="1" applyFill="1" applyBorder="1" applyAlignment="1">
      <alignment horizontal="center" vertical="center" wrapText="1"/>
    </xf>
    <xf numFmtId="0" fontId="37" fillId="18" borderId="96" xfId="1" applyFont="1" applyFill="1" applyBorder="1" applyAlignment="1">
      <alignment horizontal="center" vertical="center" wrapText="1"/>
    </xf>
    <xf numFmtId="0" fontId="37" fillId="18" borderId="6" xfId="1" applyFont="1" applyFill="1" applyBorder="1" applyAlignment="1">
      <alignment horizontal="center" vertical="center" wrapText="1"/>
    </xf>
    <xf numFmtId="0" fontId="7" fillId="7" borderId="32" xfId="1" applyFont="1" applyFill="1" applyBorder="1" applyAlignment="1">
      <alignment horizontal="center"/>
    </xf>
    <xf numFmtId="0" fontId="7" fillId="7" borderId="3" xfId="1" applyFont="1" applyFill="1" applyBorder="1" applyAlignment="1">
      <alignment horizontal="center"/>
    </xf>
    <xf numFmtId="0" fontId="37" fillId="18" borderId="71" xfId="1" applyFont="1" applyFill="1" applyBorder="1" applyAlignment="1">
      <alignment horizontal="center" vertical="center" wrapText="1"/>
    </xf>
    <xf numFmtId="0" fontId="37" fillId="18" borderId="32" xfId="1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right" vertical="center" readingOrder="2"/>
    </xf>
    <xf numFmtId="0" fontId="14" fillId="0" borderId="0" xfId="1" applyFont="1" applyAlignment="1">
      <alignment horizontal="center"/>
    </xf>
    <xf numFmtId="0" fontId="15" fillId="0" borderId="32" xfId="0" applyFont="1" applyBorder="1" applyAlignment="1">
      <alignment horizontal="center" vertical="center" readingOrder="2"/>
    </xf>
    <xf numFmtId="0" fontId="15" fillId="0" borderId="24" xfId="0" applyFont="1" applyBorder="1" applyAlignment="1">
      <alignment horizontal="right" vertical="center" readingOrder="2"/>
    </xf>
    <xf numFmtId="0" fontId="15" fillId="0" borderId="22" xfId="0" applyFont="1" applyBorder="1" applyAlignment="1">
      <alignment horizontal="right" vertical="center" readingOrder="2"/>
    </xf>
    <xf numFmtId="0" fontId="15" fillId="0" borderId="23" xfId="0" applyFont="1" applyBorder="1" applyAlignment="1">
      <alignment horizontal="right" vertical="center" readingOrder="2"/>
    </xf>
    <xf numFmtId="0" fontId="7" fillId="19" borderId="88" xfId="1" applyFont="1" applyFill="1" applyBorder="1" applyAlignment="1">
      <alignment horizontal="center"/>
    </xf>
    <xf numFmtId="0" fontId="7" fillId="19" borderId="19" xfId="1" applyFont="1" applyFill="1" applyBorder="1" applyAlignment="1">
      <alignment horizontal="center"/>
    </xf>
    <xf numFmtId="0" fontId="35" fillId="21" borderId="0" xfId="0" applyFont="1" applyFill="1" applyBorder="1" applyAlignment="1">
      <alignment horizontal="center" vertical="center" wrapText="1" readingOrder="2"/>
    </xf>
    <xf numFmtId="0" fontId="35" fillId="21" borderId="67" xfId="0" applyFont="1" applyFill="1" applyBorder="1" applyAlignment="1">
      <alignment horizontal="center" vertical="center" wrapText="1" readingOrder="2"/>
    </xf>
    <xf numFmtId="0" fontId="35" fillId="21" borderId="110" xfId="0" applyFont="1" applyFill="1" applyBorder="1" applyAlignment="1">
      <alignment horizontal="center" vertical="center" wrapText="1" readingOrder="2"/>
    </xf>
    <xf numFmtId="0" fontId="35" fillId="21" borderId="87" xfId="0" applyFont="1" applyFill="1" applyBorder="1" applyAlignment="1">
      <alignment horizontal="center" vertical="center" wrapText="1" readingOrder="2"/>
    </xf>
    <xf numFmtId="0" fontId="36" fillId="21" borderId="102" xfId="0" applyFont="1" applyFill="1" applyBorder="1" applyAlignment="1">
      <alignment horizontal="center" vertical="center"/>
    </xf>
    <xf numFmtId="0" fontId="36" fillId="21" borderId="28" xfId="0" applyFont="1" applyFill="1" applyBorder="1" applyAlignment="1">
      <alignment horizontal="center" vertical="center"/>
    </xf>
    <xf numFmtId="0" fontId="40" fillId="21" borderId="18" xfId="0" applyFont="1" applyFill="1" applyBorder="1" applyAlignment="1">
      <alignment horizontal="center" vertical="center"/>
    </xf>
    <xf numFmtId="0" fontId="40" fillId="21" borderId="66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 wrapText="1" readingOrder="2"/>
    </xf>
    <xf numFmtId="0" fontId="39" fillId="7" borderId="91" xfId="0" applyFont="1" applyFill="1" applyBorder="1" applyAlignment="1">
      <alignment horizontal="center" vertical="center" wrapText="1" readingOrder="2"/>
    </xf>
    <xf numFmtId="0" fontId="35" fillId="21" borderId="100" xfId="0" applyFont="1" applyFill="1" applyBorder="1" applyAlignment="1">
      <alignment horizontal="center" vertical="center" readingOrder="2"/>
    </xf>
    <xf numFmtId="0" fontId="35" fillId="21" borderId="67" xfId="0" applyFont="1" applyFill="1" applyBorder="1" applyAlignment="1">
      <alignment horizontal="center" vertical="center" readingOrder="2"/>
    </xf>
    <xf numFmtId="0" fontId="35" fillId="21" borderId="102" xfId="0" applyFont="1" applyFill="1" applyBorder="1" applyAlignment="1">
      <alignment horizontal="center" vertical="center" readingOrder="2"/>
    </xf>
    <xf numFmtId="0" fontId="39" fillId="21" borderId="71" xfId="0" applyFont="1" applyFill="1" applyBorder="1" applyAlignment="1">
      <alignment horizontal="center" vertical="center" wrapText="1" readingOrder="2"/>
    </xf>
    <xf numFmtId="0" fontId="39" fillId="21" borderId="32" xfId="0" applyFont="1" applyFill="1" applyBorder="1" applyAlignment="1">
      <alignment horizontal="center" vertical="center" wrapText="1" readingOrder="2"/>
    </xf>
    <xf numFmtId="0" fontId="40" fillId="21" borderId="21" xfId="0" applyFont="1" applyFill="1" applyBorder="1" applyAlignment="1">
      <alignment horizontal="center" vertical="center"/>
    </xf>
    <xf numFmtId="0" fontId="40" fillId="21" borderId="3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right" vertical="center" readingOrder="2"/>
    </xf>
    <xf numFmtId="0" fontId="45" fillId="0" borderId="5" xfId="0" applyFont="1" applyBorder="1" applyAlignment="1">
      <alignment horizontal="right" vertical="center" readingOrder="2"/>
    </xf>
    <xf numFmtId="0" fontId="45" fillId="0" borderId="29" xfId="0" applyFont="1" applyBorder="1" applyAlignment="1">
      <alignment horizontal="right" vertical="center" readingOrder="2"/>
    </xf>
    <xf numFmtId="0" fontId="45" fillId="0" borderId="3" xfId="0" applyFont="1" applyBorder="1" applyAlignment="1">
      <alignment horizontal="right" vertical="center" readingOrder="2"/>
    </xf>
    <xf numFmtId="0" fontId="45" fillId="0" borderId="3" xfId="0" applyFont="1" applyBorder="1" applyAlignment="1">
      <alignment horizontal="center" vertical="center" readingOrder="2"/>
    </xf>
    <xf numFmtId="0" fontId="37" fillId="0" borderId="3" xfId="0" applyFont="1" applyBorder="1" applyAlignment="1">
      <alignment horizontal="center" vertical="center"/>
    </xf>
    <xf numFmtId="0" fontId="35" fillId="21" borderId="25" xfId="0" applyFont="1" applyFill="1" applyBorder="1" applyAlignment="1">
      <alignment horizontal="center" vertical="center" wrapText="1" readingOrder="2"/>
    </xf>
    <xf numFmtId="0" fontId="36" fillId="21" borderId="38" xfId="0" applyFont="1" applyFill="1" applyBorder="1" applyAlignment="1">
      <alignment horizontal="center" vertical="center"/>
    </xf>
    <xf numFmtId="0" fontId="39" fillId="7" borderId="82" xfId="0" applyFont="1" applyFill="1" applyBorder="1" applyAlignment="1">
      <alignment horizontal="center" vertical="center" wrapText="1" readingOrder="2"/>
    </xf>
    <xf numFmtId="0" fontId="39" fillId="7" borderId="73" xfId="0" applyFont="1" applyFill="1" applyBorder="1" applyAlignment="1">
      <alignment horizontal="center" vertical="center" wrapText="1" readingOrder="2"/>
    </xf>
    <xf numFmtId="0" fontId="40" fillId="21" borderId="65" xfId="0" applyFont="1" applyFill="1" applyBorder="1" applyAlignment="1">
      <alignment horizontal="center" vertical="center"/>
    </xf>
    <xf numFmtId="0" fontId="35" fillId="21" borderId="86" xfId="0" applyFont="1" applyFill="1" applyBorder="1" applyAlignment="1">
      <alignment horizontal="center" vertical="center" readingOrder="2"/>
    </xf>
    <xf numFmtId="0" fontId="35" fillId="21" borderId="14" xfId="0" applyFont="1" applyFill="1" applyBorder="1" applyAlignment="1">
      <alignment horizontal="center" vertical="center" readingOrder="2"/>
    </xf>
    <xf numFmtId="0" fontId="35" fillId="21" borderId="38" xfId="0" applyFont="1" applyFill="1" applyBorder="1" applyAlignment="1">
      <alignment horizontal="center" vertical="center" readingOrder="2"/>
    </xf>
    <xf numFmtId="0" fontId="39" fillId="21" borderId="35" xfId="0" applyFont="1" applyFill="1" applyBorder="1" applyAlignment="1">
      <alignment horizontal="center" vertical="center" wrapText="1" readingOrder="2"/>
    </xf>
    <xf numFmtId="0" fontId="40" fillId="21" borderId="34" xfId="0" applyFont="1" applyFill="1" applyBorder="1" applyAlignment="1">
      <alignment horizontal="center" vertical="center"/>
    </xf>
    <xf numFmtId="0" fontId="36" fillId="7" borderId="11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5" fillId="21" borderId="111" xfId="0" applyFont="1" applyFill="1" applyBorder="1" applyAlignment="1">
      <alignment horizontal="center" vertical="center" readingOrder="2"/>
    </xf>
    <xf numFmtId="0" fontId="35" fillId="21" borderId="71" xfId="0" applyFont="1" applyFill="1" applyBorder="1" applyAlignment="1">
      <alignment horizontal="center" vertical="center" readingOrder="2"/>
    </xf>
    <xf numFmtId="0" fontId="35" fillId="21" borderId="18" xfId="0" applyFont="1" applyFill="1" applyBorder="1" applyAlignment="1">
      <alignment horizontal="center" vertical="center" readingOrder="2"/>
    </xf>
    <xf numFmtId="0" fontId="35" fillId="21" borderId="66" xfId="0" applyFont="1" applyFill="1" applyBorder="1" applyAlignment="1">
      <alignment horizontal="center" vertical="center" readingOrder="2"/>
    </xf>
    <xf numFmtId="0" fontId="35" fillId="21" borderId="21" xfId="0" applyFont="1" applyFill="1" applyBorder="1" applyAlignment="1">
      <alignment horizontal="center" vertical="center" readingOrder="2"/>
    </xf>
    <xf numFmtId="0" fontId="35" fillId="21" borderId="96" xfId="0" applyFont="1" applyFill="1" applyBorder="1" applyAlignment="1">
      <alignment horizontal="center" vertical="center" readingOrder="2"/>
    </xf>
    <xf numFmtId="0" fontId="35" fillId="21" borderId="63" xfId="0" applyFont="1" applyFill="1" applyBorder="1" applyAlignment="1">
      <alignment horizontal="center" vertical="center" wrapText="1" readingOrder="2"/>
    </xf>
    <xf numFmtId="0" fontId="35" fillId="21" borderId="21" xfId="0" applyFont="1" applyFill="1" applyBorder="1" applyAlignment="1">
      <alignment horizontal="center" vertical="center" wrapText="1" readingOrder="2"/>
    </xf>
    <xf numFmtId="0" fontId="36" fillId="21" borderId="96" xfId="0" applyFont="1" applyFill="1" applyBorder="1" applyAlignment="1">
      <alignment horizontal="center" vertical="center"/>
    </xf>
    <xf numFmtId="0" fontId="36" fillId="21" borderId="6" xfId="0" applyFont="1" applyFill="1" applyBorder="1" applyAlignment="1">
      <alignment horizontal="center" vertical="center"/>
    </xf>
    <xf numFmtId="0" fontId="35" fillId="21" borderId="63" xfId="0" applyFont="1" applyFill="1" applyBorder="1" applyAlignment="1">
      <alignment horizontal="center" vertical="center" readingOrder="2"/>
    </xf>
    <xf numFmtId="0" fontId="36" fillId="7" borderId="82" xfId="0" applyFont="1" applyFill="1" applyBorder="1" applyAlignment="1">
      <alignment horizontal="center" vertical="center"/>
    </xf>
    <xf numFmtId="0" fontId="36" fillId="7" borderId="73" xfId="0" applyFont="1" applyFill="1" applyBorder="1" applyAlignment="1">
      <alignment horizontal="center" vertical="center"/>
    </xf>
  </cellXfs>
  <cellStyles count="11">
    <cellStyle name="Comma" xfId="3" builtinId="3"/>
    <cellStyle name="Comma 2" xfId="4"/>
    <cellStyle name="Comma 2 2" xfId="5"/>
    <cellStyle name="Comma 2 3" xfId="10"/>
    <cellStyle name="Normal" xfId="0" builtinId="0"/>
    <cellStyle name="Normal 2" xfId="1"/>
    <cellStyle name="Normal 2 2" xfId="2"/>
    <cellStyle name="Normal 2 2 2" xfId="9"/>
    <cellStyle name="Normal 2 2 3" xfId="8"/>
    <cellStyle name="Normal 2 3" xfId="7"/>
    <cellStyle name="Normal 3" xfId="6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4</xdr:row>
      <xdr:rowOff>180975</xdr:rowOff>
    </xdr:from>
    <xdr:to>
      <xdr:col>9</xdr:col>
      <xdr:colOff>304800</xdr:colOff>
      <xdr:row>4</xdr:row>
      <xdr:rowOff>476250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flipH="1">
          <a:off x="11228984400" y="3686175"/>
          <a:ext cx="5534024" cy="295275"/>
        </a:xfrm>
        <a:prstGeom prst="leftRightArrow">
          <a:avLst>
            <a:gd name="adj1" fmla="val 50000"/>
            <a:gd name="adj2" fmla="val 504000"/>
          </a:avLst>
        </a:prstGeom>
        <a:gradFill rotWithShape="0">
          <a:gsLst>
            <a:gs pos="0">
              <a:srgbClr val="666666"/>
            </a:gs>
            <a:gs pos="50000">
              <a:srgbClr val="CCCCCC"/>
            </a:gs>
            <a:gs pos="100000">
              <a:srgbClr val="666666"/>
            </a:gs>
          </a:gsLst>
          <a:lin ang="18900000" scaled="1"/>
        </a:gradFill>
        <a:ln w="12700">
          <a:solidFill>
            <a:srgbClr val="666666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 editAs="oneCell">
    <xdr:from>
      <xdr:col>2</xdr:col>
      <xdr:colOff>584200</xdr:colOff>
      <xdr:row>0</xdr:row>
      <xdr:rowOff>523875</xdr:rowOff>
    </xdr:from>
    <xdr:to>
      <xdr:col>6</xdr:col>
      <xdr:colOff>679450</xdr:colOff>
      <xdr:row>2</xdr:row>
      <xdr:rowOff>523875</xdr:rowOff>
    </xdr:to>
    <xdr:pic>
      <xdr:nvPicPr>
        <xdr:cNvPr id="3" name="Picture 2" descr="http://www.aftabir.com/news/2013/apr/15/images/47702889208985f0c293baa4430eba6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79352800" y="523875"/>
          <a:ext cx="2825750" cy="174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1889125</xdr:colOff>
      <xdr:row>0</xdr:row>
      <xdr:rowOff>79376</xdr:rowOff>
    </xdr:from>
    <xdr:to>
      <xdr:col>1</xdr:col>
      <xdr:colOff>2293572</xdr:colOff>
      <xdr:row>0</xdr:row>
      <xdr:rowOff>492126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6342928" y="79376"/>
          <a:ext cx="404447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1889125</xdr:colOff>
      <xdr:row>0</xdr:row>
      <xdr:rowOff>79376</xdr:rowOff>
    </xdr:from>
    <xdr:to>
      <xdr:col>1</xdr:col>
      <xdr:colOff>2293572</xdr:colOff>
      <xdr:row>0</xdr:row>
      <xdr:rowOff>492126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8158928" y="79376"/>
          <a:ext cx="404447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1889125</xdr:colOff>
      <xdr:row>0</xdr:row>
      <xdr:rowOff>79376</xdr:rowOff>
    </xdr:from>
    <xdr:to>
      <xdr:col>1</xdr:col>
      <xdr:colOff>2293572</xdr:colOff>
      <xdr:row>0</xdr:row>
      <xdr:rowOff>492126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863278" y="79376"/>
          <a:ext cx="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1889125</xdr:colOff>
      <xdr:row>0</xdr:row>
      <xdr:rowOff>79376</xdr:rowOff>
    </xdr:from>
    <xdr:to>
      <xdr:col>2</xdr:col>
      <xdr:colOff>2293572</xdr:colOff>
      <xdr:row>0</xdr:row>
      <xdr:rowOff>492126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891853" y="79376"/>
          <a:ext cx="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1889125</xdr:colOff>
      <xdr:row>0</xdr:row>
      <xdr:rowOff>79376</xdr:rowOff>
    </xdr:from>
    <xdr:to>
      <xdr:col>2</xdr:col>
      <xdr:colOff>2293572</xdr:colOff>
      <xdr:row>0</xdr:row>
      <xdr:rowOff>492126</xdr:rowOff>
    </xdr:to>
    <xdr:pic>
      <xdr:nvPicPr>
        <xdr:cNvPr id="3" name="Picture 2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891853" y="79376"/>
          <a:ext cx="0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1496919</xdr:colOff>
      <xdr:row>0</xdr:row>
      <xdr:rowOff>56031</xdr:rowOff>
    </xdr:from>
    <xdr:to>
      <xdr:col>2</xdr:col>
      <xdr:colOff>1901366</xdr:colOff>
      <xdr:row>0</xdr:row>
      <xdr:rowOff>661147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6211259" y="56031"/>
          <a:ext cx="404447" cy="605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622300</xdr:colOff>
      <xdr:row>0</xdr:row>
      <xdr:rowOff>50800</xdr:rowOff>
    </xdr:from>
    <xdr:to>
      <xdr:col>2</xdr:col>
      <xdr:colOff>286972</xdr:colOff>
      <xdr:row>0</xdr:row>
      <xdr:rowOff>507999</xdr:rowOff>
    </xdr:to>
    <xdr:pic>
      <xdr:nvPicPr>
        <xdr:cNvPr id="3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069528" y="50800"/>
          <a:ext cx="566372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0</xdr:row>
      <xdr:rowOff>47625</xdr:rowOff>
    </xdr:from>
    <xdr:to>
      <xdr:col>1</xdr:col>
      <xdr:colOff>1841500</xdr:colOff>
      <xdr:row>0</xdr:row>
      <xdr:rowOff>879475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5058175" y="476250"/>
          <a:ext cx="45085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0</xdr:row>
      <xdr:rowOff>76201</xdr:rowOff>
    </xdr:from>
    <xdr:to>
      <xdr:col>1</xdr:col>
      <xdr:colOff>2194618</xdr:colOff>
      <xdr:row>0</xdr:row>
      <xdr:rowOff>571501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762207" y="76201"/>
          <a:ext cx="680143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0</xdr:row>
      <xdr:rowOff>95251</xdr:rowOff>
    </xdr:from>
    <xdr:to>
      <xdr:col>1</xdr:col>
      <xdr:colOff>1571625</xdr:colOff>
      <xdr:row>0</xdr:row>
      <xdr:rowOff>952501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5632850" y="95251"/>
          <a:ext cx="428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57150</xdr:rowOff>
    </xdr:from>
    <xdr:to>
      <xdr:col>1</xdr:col>
      <xdr:colOff>871172</xdr:colOff>
      <xdr:row>0</xdr:row>
      <xdr:rowOff>600075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390578" y="57150"/>
          <a:ext cx="404447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38100</xdr:rowOff>
    </xdr:from>
    <xdr:to>
      <xdr:col>0</xdr:col>
      <xdr:colOff>1309322</xdr:colOff>
      <xdr:row>0</xdr:row>
      <xdr:rowOff>571500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0991028" y="38100"/>
          <a:ext cx="40444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38100</xdr:rowOff>
    </xdr:from>
    <xdr:to>
      <xdr:col>0</xdr:col>
      <xdr:colOff>1309322</xdr:colOff>
      <xdr:row>0</xdr:row>
      <xdr:rowOff>571500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42353103" y="38100"/>
          <a:ext cx="404447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0</xdr:row>
      <xdr:rowOff>104775</xdr:rowOff>
    </xdr:from>
    <xdr:to>
      <xdr:col>1</xdr:col>
      <xdr:colOff>455247</xdr:colOff>
      <xdr:row>0</xdr:row>
      <xdr:rowOff>962025</xdr:rowOff>
    </xdr:to>
    <xdr:pic>
      <xdr:nvPicPr>
        <xdr:cNvPr id="2" name="Picture 1" descr="org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6682553" y="104775"/>
          <a:ext cx="645747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rightToLeft="1" view="pageBreakPreview" zoomScale="60" workbookViewId="0">
      <selection activeCell="L11" sqref="L11"/>
    </sheetView>
  </sheetViews>
  <sheetFormatPr defaultRowHeight="18.75" x14ac:dyDescent="0.2"/>
  <cols>
    <col min="1" max="16384" width="9" style="1"/>
  </cols>
  <sheetData>
    <row r="1" spans="1:10" ht="69" customHeight="1" x14ac:dyDescent="0.2">
      <c r="A1" s="307"/>
      <c r="B1" s="307"/>
      <c r="C1" s="307"/>
      <c r="D1" s="307"/>
      <c r="E1" s="307"/>
      <c r="F1" s="307"/>
      <c r="G1" s="307"/>
      <c r="H1" s="307"/>
      <c r="I1" s="307"/>
      <c r="J1" s="307"/>
    </row>
    <row r="2" spans="1:10" s="4" customFormat="1" ht="6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44.25" customHeight="1" x14ac:dyDescent="0.2">
      <c r="A3" s="309"/>
      <c r="B3" s="309"/>
      <c r="C3" s="309"/>
      <c r="D3" s="309"/>
      <c r="E3" s="309"/>
      <c r="F3" s="309"/>
      <c r="G3" s="309"/>
      <c r="H3" s="309"/>
      <c r="I3" s="309"/>
      <c r="J3" s="309"/>
    </row>
    <row r="4" spans="1:10" ht="36" x14ac:dyDescent="0.95">
      <c r="A4" s="5"/>
      <c r="B4" s="5"/>
      <c r="C4" s="5"/>
      <c r="D4" s="6"/>
      <c r="E4" s="5"/>
      <c r="F4" s="5"/>
      <c r="G4" s="5"/>
      <c r="H4" s="5"/>
      <c r="I4" s="5"/>
      <c r="J4" s="5"/>
    </row>
    <row r="5" spans="1:10" ht="39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36" x14ac:dyDescent="0.95">
      <c r="A6" s="5"/>
      <c r="B6" s="5"/>
      <c r="C6" s="5"/>
      <c r="D6" s="7"/>
      <c r="E6" s="5"/>
      <c r="F6" s="5"/>
      <c r="G6" s="5"/>
      <c r="H6" s="5"/>
      <c r="I6" s="5"/>
      <c r="J6" s="5"/>
    </row>
    <row r="7" spans="1:10" ht="59.25" customHeight="1" x14ac:dyDescent="0.2">
      <c r="A7" s="308" t="s">
        <v>332</v>
      </c>
      <c r="B7" s="308"/>
      <c r="C7" s="308"/>
      <c r="D7" s="308"/>
      <c r="E7" s="308"/>
      <c r="F7" s="308"/>
      <c r="G7" s="308"/>
      <c r="H7" s="308"/>
      <c r="I7" s="308"/>
      <c r="J7" s="308"/>
    </row>
    <row r="8" spans="1:10" ht="45" customHeight="1" x14ac:dyDescent="1.05">
      <c r="A8" s="104"/>
      <c r="B8" s="104"/>
      <c r="C8" s="104"/>
      <c r="D8" s="104"/>
      <c r="E8" s="104"/>
      <c r="F8" s="104"/>
      <c r="G8" s="104"/>
      <c r="H8" s="104"/>
      <c r="I8" s="104"/>
      <c r="J8" s="105"/>
    </row>
    <row r="9" spans="1:10" ht="56.25" customHeight="1" x14ac:dyDescent="0.2">
      <c r="A9" s="308" t="s">
        <v>185</v>
      </c>
      <c r="B9" s="308"/>
      <c r="C9" s="308"/>
      <c r="D9" s="308"/>
      <c r="E9" s="308"/>
      <c r="F9" s="308"/>
      <c r="G9" s="308"/>
      <c r="H9" s="308"/>
      <c r="I9" s="308"/>
      <c r="J9" s="308"/>
    </row>
    <row r="10" spans="1:10" ht="24.75" customHeight="1" x14ac:dyDescent="1.05">
      <c r="A10" s="104"/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ht="41.25" customHeight="1" x14ac:dyDescent="0.2">
      <c r="A11" s="308" t="s">
        <v>331</v>
      </c>
      <c r="B11" s="308"/>
      <c r="C11" s="308"/>
      <c r="D11" s="308"/>
      <c r="E11" s="308"/>
      <c r="F11" s="308"/>
      <c r="G11" s="308"/>
      <c r="H11" s="308"/>
      <c r="I11" s="308"/>
      <c r="J11" s="308"/>
    </row>
    <row r="12" spans="1:10" ht="23.25" customHeight="1" x14ac:dyDescent="1.05">
      <c r="A12" s="105"/>
      <c r="B12" s="105"/>
      <c r="C12" s="105"/>
      <c r="D12" s="104"/>
      <c r="E12" s="105"/>
      <c r="F12" s="105"/>
      <c r="G12" s="105"/>
      <c r="H12" s="105"/>
      <c r="I12" s="105"/>
      <c r="J12" s="105"/>
    </row>
    <row r="13" spans="1:10" ht="55.5" customHeight="1" x14ac:dyDescent="0.2">
      <c r="A13" s="308" t="s">
        <v>354</v>
      </c>
      <c r="B13" s="308"/>
      <c r="C13" s="308"/>
      <c r="D13" s="308"/>
      <c r="E13" s="308"/>
      <c r="F13" s="308"/>
      <c r="G13" s="308"/>
      <c r="H13" s="308"/>
      <c r="I13" s="308"/>
      <c r="J13" s="308"/>
    </row>
    <row r="14" spans="1:10" ht="40.5" x14ac:dyDescent="1.05">
      <c r="A14" s="105"/>
      <c r="B14" s="105"/>
      <c r="C14" s="105"/>
      <c r="D14" s="104"/>
      <c r="E14" s="105"/>
      <c r="F14" s="105"/>
      <c r="G14" s="105"/>
      <c r="H14" s="105"/>
      <c r="I14" s="105"/>
      <c r="J14" s="105"/>
    </row>
    <row r="15" spans="1:10" ht="48" customHeight="1" x14ac:dyDescent="0.2">
      <c r="A15" s="306" t="s">
        <v>78</v>
      </c>
      <c r="B15" s="306"/>
      <c r="C15" s="306"/>
      <c r="D15" s="306"/>
      <c r="E15" s="306"/>
      <c r="F15" s="306"/>
      <c r="G15" s="306"/>
      <c r="H15" s="306"/>
      <c r="I15" s="306"/>
      <c r="J15" s="306"/>
    </row>
    <row r="16" spans="1:10" ht="39.75" customHeight="1" x14ac:dyDescent="0.2">
      <c r="A16" s="306" t="s">
        <v>96</v>
      </c>
      <c r="B16" s="306"/>
      <c r="C16" s="306"/>
      <c r="D16" s="306"/>
      <c r="E16" s="306"/>
      <c r="F16" s="306"/>
      <c r="G16" s="306"/>
      <c r="H16" s="306"/>
      <c r="I16" s="306"/>
      <c r="J16" s="306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</sheetData>
  <mergeCells count="8">
    <mergeCell ref="A15:J15"/>
    <mergeCell ref="A16:J16"/>
    <mergeCell ref="A1:J1"/>
    <mergeCell ref="A13:J13"/>
    <mergeCell ref="A3:J3"/>
    <mergeCell ref="A7:J7"/>
    <mergeCell ref="A9:J9"/>
    <mergeCell ref="A11:J11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view="pageBreakPreview" zoomScale="71" zoomScaleSheetLayoutView="71" workbookViewId="0">
      <selection activeCell="D9" sqref="D9"/>
    </sheetView>
  </sheetViews>
  <sheetFormatPr defaultRowHeight="20.25" x14ac:dyDescent="0.55000000000000004"/>
  <cols>
    <col min="1" max="1" width="17.25" style="8" customWidth="1"/>
    <col min="2" max="2" width="9" style="8" customWidth="1"/>
    <col min="3" max="3" width="13" style="8" customWidth="1"/>
    <col min="4" max="4" width="13.375" style="8" customWidth="1"/>
    <col min="5" max="5" width="8.875" style="8" customWidth="1"/>
    <col min="6" max="6" width="14.5" style="8" customWidth="1"/>
    <col min="7" max="7" width="10.75" style="8" customWidth="1"/>
    <col min="8" max="8" width="10.5" style="8" customWidth="1"/>
    <col min="9" max="9" width="13.375" style="8" customWidth="1"/>
    <col min="10" max="10" width="12.5" style="8" customWidth="1"/>
    <col min="11" max="11" width="10.25" style="8" customWidth="1"/>
    <col min="12" max="16384" width="9" style="8"/>
  </cols>
  <sheetData>
    <row r="1" spans="1:12" ht="78" customHeight="1" x14ac:dyDescent="0.55000000000000004">
      <c r="A1" s="693"/>
      <c r="B1" s="694"/>
      <c r="C1" s="694"/>
      <c r="D1" s="687" t="s">
        <v>190</v>
      </c>
      <c r="E1" s="687"/>
      <c r="F1" s="687"/>
      <c r="G1" s="687"/>
      <c r="H1" s="687"/>
      <c r="I1" s="687"/>
      <c r="J1" s="687"/>
      <c r="K1" s="688"/>
    </row>
    <row r="2" spans="1:12" ht="53.25" customHeight="1" x14ac:dyDescent="0.55000000000000004">
      <c r="A2" s="691" t="s">
        <v>83</v>
      </c>
      <c r="B2" s="692"/>
      <c r="C2" s="692"/>
      <c r="D2" s="689"/>
      <c r="E2" s="689"/>
      <c r="F2" s="689"/>
      <c r="G2" s="689"/>
      <c r="H2" s="689"/>
      <c r="I2" s="689"/>
      <c r="J2" s="689"/>
      <c r="K2" s="690"/>
    </row>
    <row r="3" spans="1:12" ht="42" customHeight="1" thickBot="1" x14ac:dyDescent="0.6">
      <c r="A3" s="695" t="s">
        <v>333</v>
      </c>
      <c r="B3" s="696"/>
      <c r="C3" s="696"/>
      <c r="D3" s="654" t="s">
        <v>356</v>
      </c>
      <c r="E3" s="654"/>
      <c r="F3" s="654"/>
      <c r="G3" s="654"/>
      <c r="H3" s="654"/>
      <c r="I3" s="654"/>
      <c r="J3" s="654"/>
      <c r="K3" s="655"/>
    </row>
    <row r="4" spans="1:12" ht="32.25" customHeight="1" thickBot="1" x14ac:dyDescent="0.6">
      <c r="A4" s="681" t="s">
        <v>292</v>
      </c>
      <c r="B4" s="682"/>
      <c r="C4" s="682"/>
      <c r="D4" s="682"/>
      <c r="E4" s="682"/>
      <c r="F4" s="682"/>
      <c r="G4" s="682"/>
      <c r="H4" s="682"/>
      <c r="I4" s="682"/>
      <c r="J4" s="682"/>
      <c r="K4" s="683"/>
    </row>
    <row r="5" spans="1:12" ht="15.75" customHeight="1" x14ac:dyDescent="0.55000000000000004">
      <c r="A5" s="243"/>
      <c r="B5" s="261"/>
      <c r="C5" s="261"/>
      <c r="D5" s="261"/>
      <c r="E5" s="261"/>
      <c r="F5" s="261"/>
      <c r="G5" s="261"/>
      <c r="H5" s="261"/>
      <c r="I5" s="261"/>
      <c r="J5" s="261"/>
      <c r="K5" s="244"/>
    </row>
    <row r="6" spans="1:12" ht="28.5" x14ac:dyDescent="0.55000000000000004">
      <c r="A6" s="684" t="s">
        <v>182</v>
      </c>
      <c r="B6" s="685"/>
      <c r="C6" s="685"/>
      <c r="D6" s="685"/>
      <c r="E6" s="685"/>
      <c r="F6" s="685"/>
      <c r="G6" s="685"/>
      <c r="H6" s="685"/>
      <c r="I6" s="685"/>
      <c r="J6" s="685"/>
      <c r="K6" s="686"/>
    </row>
    <row r="7" spans="1:12" ht="51" x14ac:dyDescent="0.55000000000000004">
      <c r="A7" s="239"/>
      <c r="B7" s="258" t="s">
        <v>56</v>
      </c>
      <c r="C7" s="258" t="s">
        <v>72</v>
      </c>
      <c r="D7" s="258" t="s">
        <v>57</v>
      </c>
      <c r="E7" s="258" t="s">
        <v>58</v>
      </c>
      <c r="F7" s="258" t="s">
        <v>59</v>
      </c>
      <c r="G7" s="258" t="s">
        <v>60</v>
      </c>
      <c r="H7" s="258" t="s">
        <v>61</v>
      </c>
      <c r="I7" s="240" t="s">
        <v>62</v>
      </c>
      <c r="J7" s="258" t="s">
        <v>63</v>
      </c>
      <c r="K7" s="241" t="s">
        <v>1</v>
      </c>
    </row>
    <row r="8" spans="1:12" ht="36" customHeight="1" x14ac:dyDescent="0.55000000000000004">
      <c r="A8" s="239" t="s">
        <v>282</v>
      </c>
      <c r="B8" s="72"/>
      <c r="C8" s="72"/>
      <c r="D8" s="72"/>
      <c r="E8" s="72"/>
      <c r="F8" s="72"/>
      <c r="G8" s="72"/>
      <c r="H8" s="72"/>
      <c r="I8" s="73"/>
      <c r="J8" s="51"/>
      <c r="K8" s="74">
        <f>J8+I8+H8+G8+F8+E8+D8+C8+B8</f>
        <v>0</v>
      </c>
    </row>
    <row r="9" spans="1:12" ht="36" customHeight="1" x14ac:dyDescent="0.55000000000000004">
      <c r="A9" s="239" t="s">
        <v>283</v>
      </c>
      <c r="B9" s="260"/>
      <c r="C9" s="260"/>
      <c r="D9" s="260"/>
      <c r="E9" s="260"/>
      <c r="F9" s="260"/>
      <c r="G9" s="260"/>
      <c r="H9" s="260"/>
      <c r="I9" s="260"/>
      <c r="J9" s="260"/>
      <c r="K9" s="74">
        <f t="shared" ref="K9" si="0">J9+I9+H9+G9+F9+E9+D9+C9+B9</f>
        <v>0</v>
      </c>
    </row>
    <row r="10" spans="1:12" ht="43.5" customHeight="1" x14ac:dyDescent="0.55000000000000004">
      <c r="A10" s="239" t="s">
        <v>1</v>
      </c>
      <c r="B10" s="242">
        <f>B8+B9</f>
        <v>0</v>
      </c>
      <c r="C10" s="242">
        <f t="shared" ref="C10:K10" si="1">C8+C9</f>
        <v>0</v>
      </c>
      <c r="D10" s="242">
        <f t="shared" si="1"/>
        <v>0</v>
      </c>
      <c r="E10" s="242">
        <f t="shared" si="1"/>
        <v>0</v>
      </c>
      <c r="F10" s="242">
        <f t="shared" si="1"/>
        <v>0</v>
      </c>
      <c r="G10" s="242">
        <f t="shared" si="1"/>
        <v>0</v>
      </c>
      <c r="H10" s="242">
        <f t="shared" si="1"/>
        <v>0</v>
      </c>
      <c r="I10" s="242">
        <f t="shared" si="1"/>
        <v>0</v>
      </c>
      <c r="J10" s="242">
        <f t="shared" si="1"/>
        <v>0</v>
      </c>
      <c r="K10" s="245">
        <f t="shared" si="1"/>
        <v>0</v>
      </c>
    </row>
    <row r="11" spans="1:12" ht="20.25" customHeight="1" x14ac:dyDescent="0.55000000000000004">
      <c r="A11" s="697" t="s">
        <v>284</v>
      </c>
      <c r="B11" s="698"/>
      <c r="C11" s="698"/>
      <c r="D11" s="698"/>
      <c r="E11" s="698"/>
      <c r="F11" s="698"/>
      <c r="G11" s="698"/>
      <c r="H11" s="698"/>
      <c r="I11" s="698"/>
      <c r="J11" s="699"/>
      <c r="K11" s="703"/>
    </row>
    <row r="12" spans="1:12" ht="19.5" customHeight="1" x14ac:dyDescent="0.55000000000000004">
      <c r="A12" s="700"/>
      <c r="B12" s="701"/>
      <c r="C12" s="701"/>
      <c r="D12" s="701"/>
      <c r="E12" s="701"/>
      <c r="F12" s="701"/>
      <c r="G12" s="701"/>
      <c r="H12" s="701"/>
      <c r="I12" s="701"/>
      <c r="J12" s="702"/>
      <c r="K12" s="704"/>
    </row>
    <row r="13" spans="1:12" ht="63.75" customHeight="1" x14ac:dyDescent="0.55000000000000004">
      <c r="A13" s="705" t="s">
        <v>86</v>
      </c>
      <c r="B13" s="706"/>
      <c r="C13" s="706"/>
      <c r="D13" s="414" t="s">
        <v>64</v>
      </c>
      <c r="E13" s="414"/>
      <c r="F13" s="414"/>
      <c r="G13" s="414" t="s">
        <v>82</v>
      </c>
      <c r="H13" s="414"/>
      <c r="I13" s="414"/>
      <c r="J13" s="414"/>
      <c r="K13" s="707"/>
      <c r="L13" s="66"/>
    </row>
    <row r="14" spans="1:12" s="66" customFormat="1" ht="74.25" customHeight="1" thickBot="1" x14ac:dyDescent="0.6">
      <c r="A14" s="630" t="s">
        <v>311</v>
      </c>
      <c r="B14" s="622"/>
      <c r="C14" s="622"/>
      <c r="D14" s="622" t="s">
        <v>348</v>
      </c>
      <c r="E14" s="622"/>
      <c r="F14" s="622"/>
      <c r="G14" s="622" t="s">
        <v>298</v>
      </c>
      <c r="H14" s="622"/>
      <c r="I14" s="622"/>
      <c r="J14" s="622"/>
      <c r="K14" s="623"/>
    </row>
  </sheetData>
  <mergeCells count="15">
    <mergeCell ref="A11:J12"/>
    <mergeCell ref="K11:K12"/>
    <mergeCell ref="A14:C14"/>
    <mergeCell ref="A13:C13"/>
    <mergeCell ref="G13:K13"/>
    <mergeCell ref="G14:K14"/>
    <mergeCell ref="D13:F13"/>
    <mergeCell ref="D14:F14"/>
    <mergeCell ref="A4:K4"/>
    <mergeCell ref="A6:K6"/>
    <mergeCell ref="D1:K2"/>
    <mergeCell ref="A2:C2"/>
    <mergeCell ref="A1:C1"/>
    <mergeCell ref="D3:K3"/>
    <mergeCell ref="A3:C3"/>
  </mergeCells>
  <phoneticPr fontId="3" type="noConversion"/>
  <printOptions horizontalCentered="1" verticalCentered="1"/>
  <pageMargins left="0" right="0" top="0" bottom="0" header="0" footer="0"/>
  <pageSetup paperSize="9" scale="9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rightToLeft="1" view="pageBreakPreview" zoomScale="60" workbookViewId="0">
      <selection activeCell="L6" sqref="L6"/>
    </sheetView>
  </sheetViews>
  <sheetFormatPr defaultRowHeight="20.25" x14ac:dyDescent="0.55000000000000004"/>
  <cols>
    <col min="1" max="1" width="20.5" style="53" customWidth="1"/>
    <col min="2" max="2" width="49.75" style="53" customWidth="1"/>
    <col min="3" max="3" width="9.625" style="53" customWidth="1"/>
    <col min="4" max="4" width="23.375" style="53" customWidth="1"/>
    <col min="5" max="10" width="10.625" style="53" customWidth="1"/>
    <col min="11" max="16384" width="9" style="53"/>
  </cols>
  <sheetData>
    <row r="1" spans="1:10" s="8" customFormat="1" ht="51.75" customHeight="1" x14ac:dyDescent="0.55000000000000004">
      <c r="A1" s="567"/>
      <c r="B1" s="568"/>
      <c r="C1" s="568"/>
      <c r="D1" s="633" t="s">
        <v>353</v>
      </c>
      <c r="E1" s="633"/>
      <c r="F1" s="633"/>
      <c r="G1" s="633"/>
      <c r="H1" s="633"/>
      <c r="I1" s="633"/>
      <c r="J1" s="634"/>
    </row>
    <row r="2" spans="1:10" s="8" customFormat="1" ht="28.5" customHeight="1" x14ac:dyDescent="0.55000000000000004">
      <c r="A2" s="718" t="s">
        <v>98</v>
      </c>
      <c r="B2" s="414"/>
      <c r="C2" s="414"/>
      <c r="D2" s="414"/>
      <c r="E2" s="414"/>
      <c r="F2" s="414"/>
      <c r="G2" s="414"/>
      <c r="H2" s="414"/>
      <c r="I2" s="414"/>
      <c r="J2" s="707"/>
    </row>
    <row r="3" spans="1:10" s="8" customFormat="1" ht="30.75" customHeight="1" x14ac:dyDescent="0.55000000000000004">
      <c r="A3" s="718" t="s">
        <v>333</v>
      </c>
      <c r="B3" s="414"/>
      <c r="C3" s="414"/>
      <c r="D3" s="363" t="s">
        <v>358</v>
      </c>
      <c r="E3" s="364"/>
      <c r="F3" s="364"/>
      <c r="G3" s="364"/>
      <c r="H3" s="364"/>
      <c r="I3" s="364"/>
      <c r="J3" s="716"/>
    </row>
    <row r="4" spans="1:10" s="8" customFormat="1" ht="38.25" customHeight="1" thickBot="1" x14ac:dyDescent="0.6">
      <c r="A4" s="719" t="s">
        <v>314</v>
      </c>
      <c r="B4" s="720"/>
      <c r="C4" s="720"/>
      <c r="D4" s="720"/>
      <c r="E4" s="720"/>
      <c r="F4" s="720"/>
      <c r="G4" s="720"/>
      <c r="H4" s="720"/>
      <c r="I4" s="720"/>
      <c r="J4" s="721"/>
    </row>
    <row r="5" spans="1:10" s="54" customFormat="1" ht="30.75" customHeight="1" x14ac:dyDescent="0.55000000000000004">
      <c r="A5" s="714" t="s">
        <v>158</v>
      </c>
      <c r="B5" s="708" t="s">
        <v>159</v>
      </c>
      <c r="C5" s="708" t="s">
        <v>160</v>
      </c>
      <c r="D5" s="708" t="s">
        <v>161</v>
      </c>
      <c r="E5" s="708"/>
      <c r="F5" s="708" t="s">
        <v>341</v>
      </c>
      <c r="G5" s="708"/>
      <c r="H5" s="708"/>
      <c r="I5" s="708"/>
      <c r="J5" s="710" t="s">
        <v>162</v>
      </c>
    </row>
    <row r="6" spans="1:10" ht="116.25" customHeight="1" x14ac:dyDescent="0.55000000000000004">
      <c r="A6" s="715"/>
      <c r="B6" s="709"/>
      <c r="C6" s="709"/>
      <c r="D6" s="262" t="s">
        <v>163</v>
      </c>
      <c r="E6" s="262" t="s">
        <v>164</v>
      </c>
      <c r="F6" s="262" t="s">
        <v>165</v>
      </c>
      <c r="G6" s="262" t="s">
        <v>76</v>
      </c>
      <c r="H6" s="262" t="s">
        <v>77</v>
      </c>
      <c r="I6" s="262" t="s">
        <v>3</v>
      </c>
      <c r="J6" s="711"/>
    </row>
    <row r="7" spans="1:10" ht="26.1" customHeight="1" x14ac:dyDescent="0.7">
      <c r="A7" s="278">
        <v>1805004000</v>
      </c>
      <c r="B7" s="55" t="s">
        <v>166</v>
      </c>
      <c r="C7" s="56"/>
      <c r="D7" s="57" t="s">
        <v>231</v>
      </c>
      <c r="E7" s="122"/>
      <c r="F7" s="122"/>
      <c r="G7" s="122"/>
      <c r="H7" s="122"/>
      <c r="I7" s="122"/>
      <c r="J7" s="279"/>
    </row>
    <row r="8" spans="1:10" ht="26.1" customHeight="1" x14ac:dyDescent="0.7">
      <c r="A8" s="280">
        <v>1805004001</v>
      </c>
      <c r="B8" s="58" t="s">
        <v>171</v>
      </c>
      <c r="C8" s="56"/>
      <c r="D8" s="57" t="s">
        <v>232</v>
      </c>
      <c r="E8" s="122"/>
      <c r="F8" s="122"/>
      <c r="G8" s="122"/>
      <c r="H8" s="122"/>
      <c r="I8" s="122">
        <f t="shared" ref="I8:I9" si="0">SUM(F8:H8)</f>
        <v>0</v>
      </c>
      <c r="J8" s="279" t="e">
        <f t="shared" ref="J8:J10" si="1">I8/E8</f>
        <v>#DIV/0!</v>
      </c>
    </row>
    <row r="9" spans="1:10" ht="26.1" customHeight="1" x14ac:dyDescent="0.7">
      <c r="A9" s="280">
        <v>1805004002</v>
      </c>
      <c r="B9" s="58" t="s">
        <v>208</v>
      </c>
      <c r="C9" s="56"/>
      <c r="D9" s="57" t="s">
        <v>233</v>
      </c>
      <c r="E9" s="122"/>
      <c r="F9" s="122"/>
      <c r="G9" s="122"/>
      <c r="H9" s="122"/>
      <c r="I9" s="122">
        <f t="shared" si="0"/>
        <v>0</v>
      </c>
      <c r="J9" s="279" t="e">
        <f t="shared" si="1"/>
        <v>#DIV/0!</v>
      </c>
    </row>
    <row r="10" spans="1:10" ht="26.1" customHeight="1" x14ac:dyDescent="0.7">
      <c r="A10" s="712" t="s">
        <v>1</v>
      </c>
      <c r="B10" s="713"/>
      <c r="C10" s="59"/>
      <c r="D10" s="59"/>
      <c r="E10" s="123">
        <f>SUM(E8:E9)</f>
        <v>0</v>
      </c>
      <c r="F10" s="123">
        <f>SUM(F8:F9)</f>
        <v>0</v>
      </c>
      <c r="G10" s="123">
        <f>SUM(G8:G9)</f>
        <v>0</v>
      </c>
      <c r="H10" s="123">
        <f>SUM(H8:H9)</f>
        <v>0</v>
      </c>
      <c r="I10" s="123">
        <f>SUM(I8:I9)</f>
        <v>0</v>
      </c>
      <c r="J10" s="281" t="e">
        <f t="shared" si="1"/>
        <v>#DIV/0!</v>
      </c>
    </row>
    <row r="11" spans="1:10" ht="26.1" customHeight="1" x14ac:dyDescent="0.7">
      <c r="A11" s="282">
        <v>1602001000</v>
      </c>
      <c r="B11" s="55" t="s">
        <v>278</v>
      </c>
      <c r="C11" s="56"/>
      <c r="D11" s="57" t="s">
        <v>277</v>
      </c>
      <c r="E11" s="122"/>
      <c r="F11" s="122"/>
      <c r="G11" s="122"/>
      <c r="H11" s="122"/>
      <c r="I11" s="122"/>
      <c r="J11" s="279"/>
    </row>
    <row r="12" spans="1:10" ht="26.1" customHeight="1" x14ac:dyDescent="0.7">
      <c r="A12" s="282"/>
      <c r="B12" s="58" t="s">
        <v>275</v>
      </c>
      <c r="C12" s="56"/>
      <c r="D12" s="57" t="s">
        <v>277</v>
      </c>
      <c r="E12" s="122"/>
      <c r="F12" s="122"/>
      <c r="G12" s="122"/>
      <c r="H12" s="122"/>
      <c r="I12" s="122">
        <f t="shared" ref="I12:I13" si="2">SUM(F12:H12)</f>
        <v>0</v>
      </c>
      <c r="J12" s="279" t="e">
        <f t="shared" ref="J12:J14" si="3">I12/E12</f>
        <v>#DIV/0!</v>
      </c>
    </row>
    <row r="13" spans="1:10" ht="26.1" customHeight="1" x14ac:dyDescent="0.7">
      <c r="A13" s="280"/>
      <c r="B13" s="58" t="s">
        <v>276</v>
      </c>
      <c r="C13" s="56"/>
      <c r="D13" s="57" t="s">
        <v>277</v>
      </c>
      <c r="E13" s="122"/>
      <c r="F13" s="122"/>
      <c r="G13" s="122"/>
      <c r="H13" s="122"/>
      <c r="I13" s="122">
        <f t="shared" si="2"/>
        <v>0</v>
      </c>
      <c r="J13" s="279" t="e">
        <f t="shared" si="3"/>
        <v>#DIV/0!</v>
      </c>
    </row>
    <row r="14" spans="1:10" ht="26.1" customHeight="1" x14ac:dyDescent="0.7">
      <c r="A14" s="712" t="s">
        <v>1</v>
      </c>
      <c r="B14" s="713"/>
      <c r="C14" s="59"/>
      <c r="D14" s="59"/>
      <c r="E14" s="123">
        <f>SUM(E12:E13)</f>
        <v>0</v>
      </c>
      <c r="F14" s="123">
        <f t="shared" ref="F14:I14" si="4">SUM(F12:F13)</f>
        <v>0</v>
      </c>
      <c r="G14" s="123">
        <f t="shared" si="4"/>
        <v>0</v>
      </c>
      <c r="H14" s="123">
        <f t="shared" si="4"/>
        <v>0</v>
      </c>
      <c r="I14" s="123">
        <f t="shared" si="4"/>
        <v>0</v>
      </c>
      <c r="J14" s="281" t="e">
        <f t="shared" si="3"/>
        <v>#DIV/0!</v>
      </c>
    </row>
    <row r="15" spans="1:10" ht="26.1" customHeight="1" x14ac:dyDescent="0.7">
      <c r="A15" s="282">
        <v>1803004000</v>
      </c>
      <c r="B15" s="55" t="s">
        <v>206</v>
      </c>
      <c r="C15" s="56"/>
      <c r="D15" s="57" t="s">
        <v>195</v>
      </c>
      <c r="E15" s="122"/>
      <c r="F15" s="122"/>
      <c r="G15" s="122"/>
      <c r="H15" s="122"/>
      <c r="I15" s="122"/>
      <c r="J15" s="279"/>
    </row>
    <row r="16" spans="1:10" ht="26.1" customHeight="1" x14ac:dyDescent="0.7">
      <c r="A16" s="280">
        <v>1803004001</v>
      </c>
      <c r="B16" s="58" t="s">
        <v>209</v>
      </c>
      <c r="C16" s="56"/>
      <c r="D16" s="57" t="s">
        <v>195</v>
      </c>
      <c r="E16" s="122">
        <f>'دانشجو  '!H8</f>
        <v>0</v>
      </c>
      <c r="F16" s="122"/>
      <c r="G16" s="122">
        <f>(برنامه!Q24-'سایر هزینه های پرسنلی'!N26-'سایر هزینه ها'!P35)/437*E16</f>
        <v>0</v>
      </c>
      <c r="H16" s="122">
        <f>برنامه!Q19/437*E16</f>
        <v>0</v>
      </c>
      <c r="I16" s="122">
        <f>SUM(F16:H16)</f>
        <v>0</v>
      </c>
      <c r="J16" s="279" t="e">
        <f t="shared" ref="J16:J20" si="5">I16/E16</f>
        <v>#DIV/0!</v>
      </c>
    </row>
    <row r="17" spans="1:10" ht="26.1" customHeight="1" x14ac:dyDescent="0.7">
      <c r="A17" s="280">
        <v>1803004003</v>
      </c>
      <c r="B17" s="58" t="s">
        <v>210</v>
      </c>
      <c r="C17" s="56"/>
      <c r="D17" s="57" t="s">
        <v>195</v>
      </c>
      <c r="E17" s="122">
        <f>'دانشجو  '!D8+'دانشجو  '!E8</f>
        <v>0</v>
      </c>
      <c r="F17" s="122"/>
      <c r="G17" s="122">
        <f>(برنامه!Q24-'سایر هزینه های پرسنلی'!N26-'سایر هزینه ها'!P35)/437*E17</f>
        <v>0</v>
      </c>
      <c r="H17" s="122">
        <f>برنامه!Q19/437*E17</f>
        <v>0</v>
      </c>
      <c r="I17" s="122">
        <f t="shared" ref="I17:I20" si="6">SUM(F17:H17)</f>
        <v>0</v>
      </c>
      <c r="J17" s="279" t="e">
        <f t="shared" si="5"/>
        <v>#DIV/0!</v>
      </c>
    </row>
    <row r="18" spans="1:10" ht="26.1" customHeight="1" x14ac:dyDescent="0.7">
      <c r="A18" s="280">
        <v>1803004017</v>
      </c>
      <c r="B18" s="58" t="s">
        <v>211</v>
      </c>
      <c r="C18" s="56"/>
      <c r="D18" s="57" t="s">
        <v>195</v>
      </c>
      <c r="E18" s="122">
        <f>'دانشجو  '!F8</f>
        <v>0</v>
      </c>
      <c r="F18" s="122"/>
      <c r="G18" s="122">
        <f>(برنامه!Q24-'سایر هزینه های پرسنلی'!N26-'سایر هزینه ها'!P35)/437*E18</f>
        <v>0</v>
      </c>
      <c r="H18" s="122">
        <f>برنامه!Q19/437*E18</f>
        <v>0</v>
      </c>
      <c r="I18" s="122">
        <f t="shared" si="6"/>
        <v>0</v>
      </c>
      <c r="J18" s="279" t="e">
        <f t="shared" si="5"/>
        <v>#DIV/0!</v>
      </c>
    </row>
    <row r="19" spans="1:10" ht="26.1" customHeight="1" x14ac:dyDescent="0.7">
      <c r="A19" s="280">
        <v>1803004018</v>
      </c>
      <c r="B19" s="58" t="s">
        <v>212</v>
      </c>
      <c r="C19" s="56"/>
      <c r="D19" s="57" t="s">
        <v>195</v>
      </c>
      <c r="E19" s="122">
        <f>'دانشجو  '!C8</f>
        <v>0</v>
      </c>
      <c r="F19" s="122"/>
      <c r="G19" s="122">
        <f>(برنامه!Q24-'سایر هزینه های پرسنلی'!N26-'سایر هزینه ها'!P35)/437*E19</f>
        <v>0</v>
      </c>
      <c r="H19" s="122">
        <f>برنامه!Q19/437*E19</f>
        <v>0</v>
      </c>
      <c r="I19" s="122">
        <f t="shared" si="6"/>
        <v>0</v>
      </c>
      <c r="J19" s="279" t="e">
        <f t="shared" si="5"/>
        <v>#DIV/0!</v>
      </c>
    </row>
    <row r="20" spans="1:10" ht="26.1" customHeight="1" x14ac:dyDescent="0.7">
      <c r="A20" s="280">
        <v>1803004006</v>
      </c>
      <c r="B20" s="58" t="s">
        <v>172</v>
      </c>
      <c r="C20" s="56"/>
      <c r="D20" s="57" t="s">
        <v>195</v>
      </c>
      <c r="E20" s="122">
        <f>'دانشجو  '!K9</f>
        <v>0</v>
      </c>
      <c r="F20" s="122"/>
      <c r="G20" s="122">
        <f>('سایر هزینه های پرسنلی'!N26+'سایر هزینه ها'!P35)</f>
        <v>0</v>
      </c>
      <c r="H20" s="122"/>
      <c r="I20" s="122">
        <f t="shared" si="6"/>
        <v>0</v>
      </c>
      <c r="J20" s="279" t="e">
        <f t="shared" si="5"/>
        <v>#DIV/0!</v>
      </c>
    </row>
    <row r="21" spans="1:10" ht="26.1" customHeight="1" x14ac:dyDescent="0.7">
      <c r="A21" s="712" t="s">
        <v>1</v>
      </c>
      <c r="B21" s="713"/>
      <c r="C21" s="59"/>
      <c r="D21" s="59"/>
      <c r="E21" s="123">
        <f>SUM(E16+E17+E18+E19+E20)</f>
        <v>0</v>
      </c>
      <c r="F21" s="123">
        <f t="shared" ref="F21:I21" si="7">SUM(F16+F17+F18+F19+F20)</f>
        <v>0</v>
      </c>
      <c r="G21" s="123">
        <f t="shared" si="7"/>
        <v>0</v>
      </c>
      <c r="H21" s="123">
        <f t="shared" si="7"/>
        <v>0</v>
      </c>
      <c r="I21" s="123">
        <f t="shared" si="7"/>
        <v>0</v>
      </c>
      <c r="J21" s="281" t="e">
        <f>I21/E21</f>
        <v>#DIV/0!</v>
      </c>
    </row>
    <row r="22" spans="1:10" ht="26.1" customHeight="1" x14ac:dyDescent="0.7">
      <c r="A22" s="282">
        <v>1803048000</v>
      </c>
      <c r="B22" s="55" t="s">
        <v>173</v>
      </c>
      <c r="C22" s="56"/>
      <c r="D22" s="57" t="s">
        <v>195</v>
      </c>
      <c r="E22" s="122"/>
      <c r="F22" s="122"/>
      <c r="G22" s="122"/>
      <c r="H22" s="122"/>
      <c r="I22" s="122">
        <f t="shared" ref="I22" si="8">SUM(F22:H22)</f>
        <v>0</v>
      </c>
      <c r="J22" s="279"/>
    </row>
    <row r="23" spans="1:10" ht="26.1" customHeight="1" x14ac:dyDescent="0.7">
      <c r="A23" s="280">
        <v>1803048001</v>
      </c>
      <c r="B23" s="58" t="s">
        <v>174</v>
      </c>
      <c r="C23" s="56"/>
      <c r="D23" s="57" t="s">
        <v>195</v>
      </c>
      <c r="E23" s="122"/>
      <c r="F23" s="122"/>
      <c r="G23" s="122"/>
      <c r="H23" s="122"/>
      <c r="I23" s="122">
        <f>SUM(F23:H23)</f>
        <v>0</v>
      </c>
      <c r="J23" s="279" t="e">
        <f t="shared" ref="J23:J25" si="9">I23/E23</f>
        <v>#DIV/0!</v>
      </c>
    </row>
    <row r="24" spans="1:10" ht="26.1" customHeight="1" x14ac:dyDescent="0.7">
      <c r="A24" s="280">
        <v>1803040002</v>
      </c>
      <c r="B24" s="58" t="s">
        <v>175</v>
      </c>
      <c r="C24" s="56"/>
      <c r="D24" s="57" t="s">
        <v>195</v>
      </c>
      <c r="E24" s="122"/>
      <c r="F24" s="122"/>
      <c r="G24" s="122"/>
      <c r="H24" s="122"/>
      <c r="I24" s="122">
        <f t="shared" ref="I24:I25" si="10">SUM(F24:H24)</f>
        <v>0</v>
      </c>
      <c r="J24" s="279" t="e">
        <f t="shared" si="9"/>
        <v>#DIV/0!</v>
      </c>
    </row>
    <row r="25" spans="1:10" ht="26.1" customHeight="1" x14ac:dyDescent="0.7">
      <c r="A25" s="280">
        <v>1803048003</v>
      </c>
      <c r="B25" s="58" t="s">
        <v>176</v>
      </c>
      <c r="C25" s="56"/>
      <c r="D25" s="57" t="s">
        <v>226</v>
      </c>
      <c r="E25" s="122"/>
      <c r="F25" s="122"/>
      <c r="G25" s="122"/>
      <c r="H25" s="122"/>
      <c r="I25" s="122">
        <f t="shared" si="10"/>
        <v>0</v>
      </c>
      <c r="J25" s="279" t="e">
        <f t="shared" si="9"/>
        <v>#DIV/0!</v>
      </c>
    </row>
    <row r="26" spans="1:10" ht="26.1" customHeight="1" x14ac:dyDescent="0.7">
      <c r="A26" s="712" t="s">
        <v>1</v>
      </c>
      <c r="B26" s="713"/>
      <c r="C26" s="59"/>
      <c r="D26" s="59"/>
      <c r="E26" s="123">
        <f>SUM(E23:E25)</f>
        <v>0</v>
      </c>
      <c r="F26" s="123">
        <f t="shared" ref="F26:I26" si="11">SUM(F23:F25)</f>
        <v>0</v>
      </c>
      <c r="G26" s="123">
        <f t="shared" si="11"/>
        <v>0</v>
      </c>
      <c r="H26" s="123">
        <f t="shared" si="11"/>
        <v>0</v>
      </c>
      <c r="I26" s="123">
        <f t="shared" si="11"/>
        <v>0</v>
      </c>
      <c r="J26" s="281" t="e">
        <f>I26/E26</f>
        <v>#DIV/0!</v>
      </c>
    </row>
    <row r="27" spans="1:10" ht="26.1" customHeight="1" x14ac:dyDescent="0.7">
      <c r="A27" s="282">
        <v>1804047000</v>
      </c>
      <c r="B27" s="55" t="s">
        <v>177</v>
      </c>
      <c r="C27" s="56"/>
      <c r="D27" s="57" t="s">
        <v>227</v>
      </c>
      <c r="E27" s="122"/>
      <c r="F27" s="122"/>
      <c r="G27" s="122"/>
      <c r="H27" s="122"/>
      <c r="I27" s="122"/>
      <c r="J27" s="279"/>
    </row>
    <row r="28" spans="1:10" ht="26.1" customHeight="1" x14ac:dyDescent="0.7">
      <c r="A28" s="280">
        <v>1804047002</v>
      </c>
      <c r="B28" s="58" t="s">
        <v>178</v>
      </c>
      <c r="C28" s="56"/>
      <c r="D28" s="57" t="s">
        <v>228</v>
      </c>
      <c r="E28" s="122"/>
      <c r="F28" s="122"/>
      <c r="G28" s="122"/>
      <c r="H28" s="122"/>
      <c r="I28" s="122">
        <f>SUM(F28:H28)</f>
        <v>0</v>
      </c>
      <c r="J28" s="279" t="e">
        <f t="shared" ref="J28" si="12">I28/E28</f>
        <v>#DIV/0!</v>
      </c>
    </row>
    <row r="29" spans="1:10" ht="26.1" customHeight="1" x14ac:dyDescent="0.7">
      <c r="A29" s="280">
        <v>1804047001</v>
      </c>
      <c r="B29" s="58" t="s">
        <v>179</v>
      </c>
      <c r="C29" s="56"/>
      <c r="D29" s="57" t="s">
        <v>229</v>
      </c>
      <c r="E29" s="122"/>
      <c r="F29" s="122"/>
      <c r="G29" s="122"/>
      <c r="H29" s="122"/>
      <c r="I29" s="122">
        <f t="shared" ref="I29:I31" si="13">SUM(F29:H29)</f>
        <v>0</v>
      </c>
      <c r="J29" s="279" t="e">
        <f t="shared" ref="J29:J31" si="14">I29/E29</f>
        <v>#DIV/0!</v>
      </c>
    </row>
    <row r="30" spans="1:10" ht="26.1" customHeight="1" x14ac:dyDescent="0.7">
      <c r="A30" s="280">
        <v>1804047004</v>
      </c>
      <c r="B30" s="58" t="s">
        <v>180</v>
      </c>
      <c r="C30" s="56"/>
      <c r="D30" s="57" t="s">
        <v>230</v>
      </c>
      <c r="E30" s="122"/>
      <c r="F30" s="122"/>
      <c r="G30" s="122"/>
      <c r="H30" s="122"/>
      <c r="I30" s="122">
        <f t="shared" si="13"/>
        <v>0</v>
      </c>
      <c r="J30" s="279" t="e">
        <f t="shared" si="14"/>
        <v>#DIV/0!</v>
      </c>
    </row>
    <row r="31" spans="1:10" ht="26.1" customHeight="1" x14ac:dyDescent="0.7">
      <c r="A31" s="280">
        <v>1804047003</v>
      </c>
      <c r="B31" s="58" t="s">
        <v>181</v>
      </c>
      <c r="C31" s="56"/>
      <c r="D31" s="57" t="s">
        <v>323</v>
      </c>
      <c r="E31" s="122"/>
      <c r="F31" s="122"/>
      <c r="G31" s="122"/>
      <c r="H31" s="122"/>
      <c r="I31" s="122">
        <f t="shared" si="13"/>
        <v>0</v>
      </c>
      <c r="J31" s="279" t="e">
        <f t="shared" si="14"/>
        <v>#DIV/0!</v>
      </c>
    </row>
    <row r="32" spans="1:10" ht="26.1" customHeight="1" x14ac:dyDescent="0.7">
      <c r="A32" s="712" t="s">
        <v>1</v>
      </c>
      <c r="B32" s="713"/>
      <c r="C32" s="59"/>
      <c r="D32" s="59"/>
      <c r="E32" s="123">
        <f>SUM(E28:E31)</f>
        <v>0</v>
      </c>
      <c r="F32" s="123">
        <f>SUM(F28:F31)</f>
        <v>0</v>
      </c>
      <c r="G32" s="123">
        <f>SUM(G28:G31)</f>
        <v>0</v>
      </c>
      <c r="H32" s="123">
        <f>SUM(H28:H31)</f>
        <v>0</v>
      </c>
      <c r="I32" s="123">
        <f>SUM(I28:I31)</f>
        <v>0</v>
      </c>
      <c r="J32" s="281" t="e">
        <f>I32/E32</f>
        <v>#DIV/0!</v>
      </c>
    </row>
    <row r="33" spans="1:10" ht="26.1" customHeight="1" x14ac:dyDescent="0.7">
      <c r="A33" s="278">
        <v>1802066000</v>
      </c>
      <c r="B33" s="55" t="s">
        <v>213</v>
      </c>
      <c r="C33" s="56"/>
      <c r="D33" s="57" t="s">
        <v>224</v>
      </c>
      <c r="E33" s="122"/>
      <c r="F33" s="122"/>
      <c r="G33" s="122"/>
      <c r="H33" s="122"/>
      <c r="I33" s="122"/>
      <c r="J33" s="279"/>
    </row>
    <row r="34" spans="1:10" ht="26.1" customHeight="1" x14ac:dyDescent="0.7">
      <c r="A34" s="280">
        <v>1802066001</v>
      </c>
      <c r="B34" s="58" t="s">
        <v>214</v>
      </c>
      <c r="C34" s="56"/>
      <c r="D34" s="57" t="s">
        <v>225</v>
      </c>
      <c r="E34" s="122"/>
      <c r="F34" s="122"/>
      <c r="G34" s="122"/>
      <c r="H34" s="122"/>
      <c r="I34" s="122">
        <f t="shared" ref="I34" si="15">SUM(F34:H34)</f>
        <v>0</v>
      </c>
      <c r="J34" s="279" t="e">
        <f t="shared" ref="J34" si="16">I34/E34</f>
        <v>#DIV/0!</v>
      </c>
    </row>
    <row r="35" spans="1:10" ht="26.1" customHeight="1" x14ac:dyDescent="0.7">
      <c r="A35" s="712" t="s">
        <v>1</v>
      </c>
      <c r="B35" s="713"/>
      <c r="C35" s="59"/>
      <c r="D35" s="59"/>
      <c r="E35" s="123">
        <f>SUM(E34)</f>
        <v>0</v>
      </c>
      <c r="F35" s="123">
        <f t="shared" ref="F35:I35" si="17">SUM(F34)</f>
        <v>0</v>
      </c>
      <c r="G35" s="123">
        <f t="shared" si="17"/>
        <v>0</v>
      </c>
      <c r="H35" s="123">
        <f t="shared" si="17"/>
        <v>0</v>
      </c>
      <c r="I35" s="123">
        <f t="shared" si="17"/>
        <v>0</v>
      </c>
      <c r="J35" s="281" t="e">
        <f>I35/E35</f>
        <v>#DIV/0!</v>
      </c>
    </row>
    <row r="36" spans="1:10" ht="26.1" customHeight="1" thickBot="1" x14ac:dyDescent="0.75">
      <c r="A36" s="722" t="s">
        <v>75</v>
      </c>
      <c r="B36" s="723"/>
      <c r="C36" s="723"/>
      <c r="D36" s="723"/>
      <c r="E36" s="723"/>
      <c r="F36" s="124">
        <f>F10+F14+F21+F26+F32+F35</f>
        <v>0</v>
      </c>
      <c r="G36" s="124">
        <f t="shared" ref="G36:I36" si="18">G10+G14+G21+G26+G32+G35</f>
        <v>0</v>
      </c>
      <c r="H36" s="124">
        <f t="shared" si="18"/>
        <v>0</v>
      </c>
      <c r="I36" s="124">
        <f t="shared" si="18"/>
        <v>0</v>
      </c>
      <c r="J36" s="283"/>
    </row>
    <row r="37" spans="1:10" ht="63.75" customHeight="1" x14ac:dyDescent="0.55000000000000004">
      <c r="A37" s="250" t="s">
        <v>121</v>
      </c>
      <c r="B37" s="251" t="s">
        <v>122</v>
      </c>
      <c r="C37" s="361" t="s">
        <v>80</v>
      </c>
      <c r="D37" s="361"/>
      <c r="E37" s="361" t="s">
        <v>123</v>
      </c>
      <c r="F37" s="361"/>
      <c r="G37" s="361" t="s">
        <v>84</v>
      </c>
      <c r="H37" s="361"/>
      <c r="I37" s="361" t="s">
        <v>79</v>
      </c>
      <c r="J37" s="376"/>
    </row>
    <row r="38" spans="1:10" ht="96" customHeight="1" thickBot="1" x14ac:dyDescent="0.6">
      <c r="A38" s="265" t="s">
        <v>295</v>
      </c>
      <c r="B38" s="264" t="s">
        <v>296</v>
      </c>
      <c r="C38" s="362" t="s">
        <v>298</v>
      </c>
      <c r="D38" s="362"/>
      <c r="E38" s="362" t="s">
        <v>308</v>
      </c>
      <c r="F38" s="362"/>
      <c r="G38" s="362" t="s">
        <v>311</v>
      </c>
      <c r="H38" s="362"/>
      <c r="I38" s="362" t="s">
        <v>348</v>
      </c>
      <c r="J38" s="377"/>
    </row>
    <row r="39" spans="1:10" ht="0.75" customHeight="1" x14ac:dyDescent="0.55000000000000004">
      <c r="C39" s="717"/>
      <c r="D39" s="717"/>
      <c r="E39" s="717"/>
      <c r="F39" s="717"/>
      <c r="G39" s="717"/>
      <c r="H39" s="717"/>
      <c r="I39" s="717"/>
      <c r="J39" s="717"/>
    </row>
    <row r="40" spans="1:10" hidden="1" x14ac:dyDescent="0.55000000000000004">
      <c r="C40" s="717"/>
      <c r="D40" s="717"/>
      <c r="E40" s="717"/>
      <c r="F40" s="717"/>
      <c r="G40" s="717"/>
      <c r="H40" s="717"/>
      <c r="I40" s="717"/>
      <c r="J40" s="717"/>
    </row>
    <row r="41" spans="1:10" hidden="1" x14ac:dyDescent="0.55000000000000004">
      <c r="C41" s="717"/>
      <c r="D41" s="717"/>
      <c r="E41" s="717"/>
      <c r="F41" s="717"/>
      <c r="G41" s="717"/>
      <c r="H41" s="717"/>
      <c r="I41" s="717"/>
      <c r="J41" s="717"/>
    </row>
    <row r="42" spans="1:10" hidden="1" x14ac:dyDescent="0.55000000000000004">
      <c r="C42" s="717"/>
      <c r="D42" s="717"/>
      <c r="E42" s="717"/>
      <c r="F42" s="717"/>
      <c r="G42" s="717"/>
      <c r="H42" s="717"/>
      <c r="I42" s="717"/>
      <c r="J42" s="717"/>
    </row>
    <row r="43" spans="1:10" hidden="1" x14ac:dyDescent="0.55000000000000004">
      <c r="C43" s="717"/>
      <c r="D43" s="717"/>
      <c r="E43" s="717"/>
      <c r="F43" s="717"/>
      <c r="G43" s="717"/>
      <c r="H43" s="717"/>
      <c r="I43" s="717"/>
      <c r="J43" s="717"/>
    </row>
    <row r="44" spans="1:10" hidden="1" x14ac:dyDescent="0.55000000000000004">
      <c r="C44" s="717"/>
      <c r="D44" s="717"/>
      <c r="E44" s="717"/>
      <c r="F44" s="717"/>
      <c r="G44" s="717"/>
      <c r="H44" s="717"/>
      <c r="I44" s="717"/>
      <c r="J44" s="717"/>
    </row>
    <row r="45" spans="1:10" hidden="1" x14ac:dyDescent="0.55000000000000004">
      <c r="C45" s="717"/>
      <c r="D45" s="717"/>
      <c r="E45" s="717"/>
      <c r="F45" s="717"/>
      <c r="G45" s="717"/>
      <c r="H45" s="717"/>
      <c r="I45" s="717"/>
      <c r="J45" s="717"/>
    </row>
    <row r="46" spans="1:10" hidden="1" x14ac:dyDescent="0.55000000000000004">
      <c r="C46" s="717"/>
      <c r="D46" s="717"/>
      <c r="E46" s="717"/>
      <c r="F46" s="717"/>
      <c r="G46" s="717"/>
      <c r="H46" s="717"/>
      <c r="I46" s="717"/>
      <c r="J46" s="717"/>
    </row>
    <row r="47" spans="1:10" hidden="1" x14ac:dyDescent="0.55000000000000004">
      <c r="C47" s="717"/>
      <c r="D47" s="717"/>
      <c r="E47" s="717"/>
      <c r="F47" s="717"/>
      <c r="G47" s="717"/>
      <c r="H47" s="717"/>
      <c r="I47" s="717"/>
      <c r="J47" s="717"/>
    </row>
    <row r="48" spans="1:10" hidden="1" x14ac:dyDescent="0.55000000000000004">
      <c r="C48" s="717"/>
      <c r="D48" s="717"/>
      <c r="E48" s="717"/>
      <c r="F48" s="717"/>
      <c r="G48" s="717"/>
      <c r="H48" s="717"/>
      <c r="I48" s="717"/>
      <c r="J48" s="717"/>
    </row>
    <row r="49" spans="3:10" hidden="1" x14ac:dyDescent="0.55000000000000004">
      <c r="C49" s="717"/>
      <c r="D49" s="717"/>
      <c r="E49" s="717"/>
      <c r="F49" s="717"/>
      <c r="G49" s="717"/>
      <c r="H49" s="717"/>
      <c r="I49" s="717"/>
      <c r="J49" s="717"/>
    </row>
    <row r="50" spans="3:10" hidden="1" x14ac:dyDescent="0.55000000000000004">
      <c r="C50" s="717"/>
      <c r="D50" s="717"/>
      <c r="E50" s="717"/>
      <c r="F50" s="717"/>
      <c r="G50" s="717"/>
      <c r="H50" s="717"/>
      <c r="I50" s="717"/>
      <c r="J50" s="717"/>
    </row>
    <row r="51" spans="3:10" hidden="1" x14ac:dyDescent="0.55000000000000004">
      <c r="C51" s="717"/>
      <c r="D51" s="717"/>
      <c r="E51" s="717"/>
      <c r="F51" s="717"/>
      <c r="G51" s="717"/>
      <c r="H51" s="717"/>
      <c r="I51" s="717"/>
      <c r="J51" s="717"/>
    </row>
    <row r="52" spans="3:10" hidden="1" x14ac:dyDescent="0.55000000000000004">
      <c r="C52" s="717"/>
      <c r="D52" s="717"/>
      <c r="E52" s="717"/>
      <c r="F52" s="717"/>
      <c r="G52" s="717"/>
      <c r="H52" s="717"/>
      <c r="I52" s="717"/>
      <c r="J52" s="717"/>
    </row>
  </sheetData>
  <mergeCells count="55">
    <mergeCell ref="E37:F37"/>
    <mergeCell ref="E38:F38"/>
    <mergeCell ref="C38:D38"/>
    <mergeCell ref="A1:C1"/>
    <mergeCell ref="A2:C2"/>
    <mergeCell ref="A3:C3"/>
    <mergeCell ref="A10:B10"/>
    <mergeCell ref="A14:B14"/>
    <mergeCell ref="A4:J4"/>
    <mergeCell ref="I38:J38"/>
    <mergeCell ref="A26:B26"/>
    <mergeCell ref="A32:B32"/>
    <mergeCell ref="A36:E36"/>
    <mergeCell ref="A35:B35"/>
    <mergeCell ref="C37:D37"/>
    <mergeCell ref="I37:J37"/>
    <mergeCell ref="G37:H37"/>
    <mergeCell ref="G38:H38"/>
    <mergeCell ref="C51:H51"/>
    <mergeCell ref="I51:J51"/>
    <mergeCell ref="C52:H52"/>
    <mergeCell ref="I52:J52"/>
    <mergeCell ref="C50:H50"/>
    <mergeCell ref="I50:J50"/>
    <mergeCell ref="C44:H44"/>
    <mergeCell ref="I44:J44"/>
    <mergeCell ref="C39:H39"/>
    <mergeCell ref="I39:J39"/>
    <mergeCell ref="C40:H40"/>
    <mergeCell ref="I40:J40"/>
    <mergeCell ref="C41:H41"/>
    <mergeCell ref="I41:J41"/>
    <mergeCell ref="D1:J2"/>
    <mergeCell ref="D3:J3"/>
    <mergeCell ref="C48:H48"/>
    <mergeCell ref="I48:J48"/>
    <mergeCell ref="C49:H49"/>
    <mergeCell ref="I49:J49"/>
    <mergeCell ref="C45:H45"/>
    <mergeCell ref="I45:J45"/>
    <mergeCell ref="C46:H46"/>
    <mergeCell ref="I46:J46"/>
    <mergeCell ref="C47:H47"/>
    <mergeCell ref="I47:J47"/>
    <mergeCell ref="C42:H42"/>
    <mergeCell ref="I42:J42"/>
    <mergeCell ref="C43:H43"/>
    <mergeCell ref="I43:J43"/>
    <mergeCell ref="C5:C6"/>
    <mergeCell ref="D5:E5"/>
    <mergeCell ref="F5:I5"/>
    <mergeCell ref="J5:J6"/>
    <mergeCell ref="A21:B21"/>
    <mergeCell ref="A5:A6"/>
    <mergeCell ref="B5:B6"/>
  </mergeCells>
  <printOptions horizontalCentered="1" verticalCentered="1"/>
  <pageMargins left="0" right="0" top="0" bottom="0" header="0" footer="0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topLeftCell="C1" workbookViewId="0">
      <selection activeCell="F9" sqref="F9"/>
    </sheetView>
  </sheetViews>
  <sheetFormatPr defaultRowHeight="14.25" x14ac:dyDescent="0.2"/>
  <cols>
    <col min="2" max="2" width="18.125" customWidth="1"/>
    <col min="3" max="3" width="10.125" style="143" customWidth="1"/>
  </cols>
  <sheetData>
    <row r="1" spans="1:17" ht="20.25" customHeight="1" x14ac:dyDescent="0.2">
      <c r="A1" s="746"/>
      <c r="B1" s="746"/>
      <c r="C1" s="746"/>
      <c r="D1" s="746"/>
      <c r="E1" s="746"/>
      <c r="F1" s="746"/>
      <c r="G1" s="745" t="s">
        <v>353</v>
      </c>
      <c r="H1" s="745"/>
      <c r="I1" s="745"/>
      <c r="J1" s="745"/>
      <c r="K1" s="745"/>
      <c r="L1" s="745"/>
      <c r="M1" s="745"/>
      <c r="N1" s="745"/>
      <c r="O1" s="745"/>
      <c r="P1" s="745"/>
      <c r="Q1" s="745"/>
    </row>
    <row r="2" spans="1:17" ht="22.5" x14ac:dyDescent="0.2">
      <c r="A2" s="744" t="s">
        <v>98</v>
      </c>
      <c r="B2" s="744"/>
      <c r="C2" s="744"/>
      <c r="D2" s="744"/>
      <c r="E2" s="744"/>
      <c r="F2" s="744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</row>
    <row r="3" spans="1:17" ht="22.5" x14ac:dyDescent="0.2">
      <c r="A3" s="741" t="s">
        <v>333</v>
      </c>
      <c r="B3" s="742"/>
      <c r="C3" s="743"/>
      <c r="D3" s="741" t="s">
        <v>358</v>
      </c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3"/>
    </row>
    <row r="4" spans="1:17" s="144" customFormat="1" ht="22.5" x14ac:dyDescent="0.2">
      <c r="A4" s="744" t="s">
        <v>315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</row>
    <row r="5" spans="1:17" ht="18" customHeight="1" x14ac:dyDescent="0.2">
      <c r="A5" s="737" t="s">
        <v>107</v>
      </c>
      <c r="B5" s="739" t="s">
        <v>110</v>
      </c>
      <c r="C5" s="730" t="s">
        <v>249</v>
      </c>
      <c r="D5" s="734" t="s">
        <v>198</v>
      </c>
      <c r="E5" s="735"/>
      <c r="F5" s="735"/>
      <c r="G5" s="735"/>
      <c r="H5" s="736"/>
      <c r="I5" s="734" t="s">
        <v>199</v>
      </c>
      <c r="J5" s="735"/>
      <c r="K5" s="735"/>
      <c r="L5" s="735"/>
      <c r="M5" s="736"/>
      <c r="N5" s="726" t="s">
        <v>130</v>
      </c>
      <c r="O5" s="724" t="s">
        <v>220</v>
      </c>
      <c r="P5" s="726" t="s">
        <v>219</v>
      </c>
      <c r="Q5" s="728" t="s">
        <v>5</v>
      </c>
    </row>
    <row r="6" spans="1:17" ht="90" x14ac:dyDescent="0.2">
      <c r="A6" s="738"/>
      <c r="B6" s="740"/>
      <c r="C6" s="731"/>
      <c r="D6" s="164" t="s">
        <v>129</v>
      </c>
      <c r="E6" s="134" t="s">
        <v>206</v>
      </c>
      <c r="F6" s="134" t="s">
        <v>170</v>
      </c>
      <c r="G6" s="134" t="s">
        <v>169</v>
      </c>
      <c r="H6" s="165" t="s">
        <v>204</v>
      </c>
      <c r="I6" s="164" t="s">
        <v>118</v>
      </c>
      <c r="J6" s="134" t="s">
        <v>194</v>
      </c>
      <c r="K6" s="134" t="s">
        <v>205</v>
      </c>
      <c r="L6" s="134" t="s">
        <v>285</v>
      </c>
      <c r="M6" s="165" t="s">
        <v>170</v>
      </c>
      <c r="N6" s="727"/>
      <c r="O6" s="725"/>
      <c r="P6" s="727"/>
      <c r="Q6" s="729"/>
    </row>
    <row r="7" spans="1:17" ht="22.5" x14ac:dyDescent="0.6">
      <c r="A7" s="145">
        <v>1</v>
      </c>
      <c r="B7" s="148" t="s">
        <v>240</v>
      </c>
      <c r="C7" s="162"/>
      <c r="D7" s="166"/>
      <c r="E7" s="150"/>
      <c r="F7" s="150"/>
      <c r="G7" s="150"/>
      <c r="H7" s="151"/>
      <c r="I7" s="166"/>
      <c r="J7" s="150"/>
      <c r="K7" s="150"/>
      <c r="L7" s="150">
        <f>C7*3.85</f>
        <v>0</v>
      </c>
      <c r="M7" s="151"/>
      <c r="N7" s="167"/>
      <c r="O7" s="168"/>
      <c r="P7" s="167"/>
      <c r="Q7" s="169">
        <f>SUM(D7:P7)</f>
        <v>0</v>
      </c>
    </row>
    <row r="8" spans="1:17" ht="22.5" x14ac:dyDescent="0.6">
      <c r="A8" s="145">
        <v>2</v>
      </c>
      <c r="B8" s="148" t="s">
        <v>241</v>
      </c>
      <c r="C8" s="162"/>
      <c r="D8" s="166"/>
      <c r="E8" s="150"/>
      <c r="F8" s="150"/>
      <c r="G8" s="150"/>
      <c r="H8" s="151"/>
      <c r="I8" s="166"/>
      <c r="J8" s="150"/>
      <c r="K8" s="150"/>
      <c r="L8" s="150">
        <f>C8*5.5</f>
        <v>0</v>
      </c>
      <c r="M8" s="151"/>
      <c r="N8" s="167"/>
      <c r="O8" s="168"/>
      <c r="P8" s="167"/>
      <c r="Q8" s="169">
        <f t="shared" ref="Q8:Q14" si="0">SUM(D8:P8)</f>
        <v>0</v>
      </c>
    </row>
    <row r="9" spans="1:17" ht="22.5" x14ac:dyDescent="0.6">
      <c r="A9" s="145">
        <v>3</v>
      </c>
      <c r="B9" s="149" t="s">
        <v>242</v>
      </c>
      <c r="C9" s="163"/>
      <c r="D9" s="166"/>
      <c r="E9" s="150"/>
      <c r="F9" s="150"/>
      <c r="G9" s="150"/>
      <c r="H9" s="151"/>
      <c r="I9" s="166"/>
      <c r="J9" s="150"/>
      <c r="K9" s="150"/>
      <c r="L9" s="150">
        <f>C9*2.75</f>
        <v>0</v>
      </c>
      <c r="M9" s="151"/>
      <c r="N9" s="167"/>
      <c r="O9" s="168"/>
      <c r="P9" s="167"/>
      <c r="Q9" s="169">
        <f t="shared" si="0"/>
        <v>0</v>
      </c>
    </row>
    <row r="10" spans="1:17" ht="22.5" x14ac:dyDescent="0.6">
      <c r="A10" s="145">
        <v>4</v>
      </c>
      <c r="B10" s="149" t="s">
        <v>243</v>
      </c>
      <c r="C10" s="163"/>
      <c r="D10" s="166"/>
      <c r="E10" s="150"/>
      <c r="F10" s="150"/>
      <c r="G10" s="150"/>
      <c r="H10" s="151"/>
      <c r="I10" s="166"/>
      <c r="J10" s="150"/>
      <c r="K10" s="150"/>
      <c r="L10" s="150">
        <f>C10*4.4</f>
        <v>0</v>
      </c>
      <c r="M10" s="151"/>
      <c r="N10" s="167"/>
      <c r="O10" s="168"/>
      <c r="P10" s="167"/>
      <c r="Q10" s="169">
        <f t="shared" si="0"/>
        <v>0</v>
      </c>
    </row>
    <row r="11" spans="1:17" ht="22.5" x14ac:dyDescent="0.6">
      <c r="A11" s="145">
        <v>5</v>
      </c>
      <c r="B11" s="149" t="s">
        <v>244</v>
      </c>
      <c r="C11" s="163"/>
      <c r="D11" s="166"/>
      <c r="E11" s="150"/>
      <c r="F11" s="150"/>
      <c r="G11" s="150"/>
      <c r="H11" s="151"/>
      <c r="I11" s="166"/>
      <c r="J11" s="150"/>
      <c r="K11" s="150"/>
      <c r="L11" s="150"/>
      <c r="M11" s="151"/>
      <c r="N11" s="167"/>
      <c r="O11" s="168"/>
      <c r="P11" s="167"/>
      <c r="Q11" s="169">
        <f t="shared" si="0"/>
        <v>0</v>
      </c>
    </row>
    <row r="12" spans="1:17" ht="22.5" x14ac:dyDescent="0.6">
      <c r="A12" s="145">
        <v>6</v>
      </c>
      <c r="B12" s="149" t="s">
        <v>245</v>
      </c>
      <c r="C12" s="163"/>
      <c r="D12" s="166"/>
      <c r="E12" s="150"/>
      <c r="F12" s="150"/>
      <c r="G12" s="150"/>
      <c r="H12" s="151"/>
      <c r="I12" s="166"/>
      <c r="J12" s="150"/>
      <c r="K12" s="150"/>
      <c r="L12" s="150"/>
      <c r="M12" s="151"/>
      <c r="N12" s="167"/>
      <c r="O12" s="168"/>
      <c r="P12" s="167"/>
      <c r="Q12" s="169">
        <f t="shared" si="0"/>
        <v>0</v>
      </c>
    </row>
    <row r="13" spans="1:17" ht="22.5" x14ac:dyDescent="0.6">
      <c r="A13" s="145">
        <v>7</v>
      </c>
      <c r="B13" s="149" t="s">
        <v>342</v>
      </c>
      <c r="C13" s="163"/>
      <c r="D13" s="166"/>
      <c r="E13" s="150"/>
      <c r="F13" s="150"/>
      <c r="G13" s="150"/>
      <c r="H13" s="151"/>
      <c r="I13" s="166"/>
      <c r="J13" s="150"/>
      <c r="K13" s="150"/>
      <c r="L13" s="150">
        <f>C13*4.95</f>
        <v>0</v>
      </c>
      <c r="M13" s="151"/>
      <c r="N13" s="167"/>
      <c r="O13" s="168"/>
      <c r="P13" s="167"/>
      <c r="Q13" s="169">
        <f t="shared" si="0"/>
        <v>0</v>
      </c>
    </row>
    <row r="14" spans="1:17" ht="39" customHeight="1" thickBot="1" x14ac:dyDescent="0.65">
      <c r="A14" s="202">
        <v>8</v>
      </c>
      <c r="B14" s="203" t="s">
        <v>344</v>
      </c>
      <c r="C14" s="163"/>
      <c r="D14" s="204"/>
      <c r="E14" s="205"/>
      <c r="F14" s="205"/>
      <c r="G14" s="205"/>
      <c r="H14" s="206"/>
      <c r="I14" s="204"/>
      <c r="J14" s="205"/>
      <c r="K14" s="205"/>
      <c r="L14" s="205">
        <f>C14*1.65</f>
        <v>0</v>
      </c>
      <c r="M14" s="206"/>
      <c r="N14" s="207"/>
      <c r="O14" s="208"/>
      <c r="P14" s="207"/>
      <c r="Q14" s="209">
        <f t="shared" si="0"/>
        <v>0</v>
      </c>
    </row>
    <row r="15" spans="1:17" ht="18.75" thickBot="1" x14ac:dyDescent="0.25">
      <c r="A15" s="732" t="s">
        <v>239</v>
      </c>
      <c r="B15" s="733"/>
      <c r="C15" s="210">
        <f>SUM(C7:C14)</f>
        <v>0</v>
      </c>
      <c r="D15" s="211">
        <f t="shared" ref="D15:Q15" si="1">SUM(D7:D14)</f>
        <v>0</v>
      </c>
      <c r="E15" s="212">
        <f t="shared" si="1"/>
        <v>0</v>
      </c>
      <c r="F15" s="212">
        <f t="shared" si="1"/>
        <v>0</v>
      </c>
      <c r="G15" s="212">
        <f t="shared" si="1"/>
        <v>0</v>
      </c>
      <c r="H15" s="213">
        <f t="shared" si="1"/>
        <v>0</v>
      </c>
      <c r="I15" s="211">
        <f t="shared" si="1"/>
        <v>0</v>
      </c>
      <c r="J15" s="212">
        <f t="shared" si="1"/>
        <v>0</v>
      </c>
      <c r="K15" s="212">
        <f t="shared" si="1"/>
        <v>0</v>
      </c>
      <c r="L15" s="212">
        <f t="shared" si="1"/>
        <v>0</v>
      </c>
      <c r="M15" s="213">
        <f t="shared" si="1"/>
        <v>0</v>
      </c>
      <c r="N15" s="214">
        <f t="shared" si="1"/>
        <v>0</v>
      </c>
      <c r="O15" s="215">
        <f t="shared" si="1"/>
        <v>0</v>
      </c>
      <c r="P15" s="214">
        <f t="shared" si="1"/>
        <v>0</v>
      </c>
      <c r="Q15" s="216">
        <f t="shared" si="1"/>
        <v>0</v>
      </c>
    </row>
  </sheetData>
  <mergeCells count="16">
    <mergeCell ref="D3:Q3"/>
    <mergeCell ref="A2:F2"/>
    <mergeCell ref="A4:Q4"/>
    <mergeCell ref="G1:Q2"/>
    <mergeCell ref="A1:F1"/>
    <mergeCell ref="A3:C3"/>
    <mergeCell ref="O5:O6"/>
    <mergeCell ref="P5:P6"/>
    <mergeCell ref="Q5:Q6"/>
    <mergeCell ref="C5:C6"/>
    <mergeCell ref="A15:B15"/>
    <mergeCell ref="D5:H5"/>
    <mergeCell ref="I5:M5"/>
    <mergeCell ref="N5:N6"/>
    <mergeCell ref="A5:A6"/>
    <mergeCell ref="B5:B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rightToLeft="1" topLeftCell="C1" workbookViewId="0">
      <selection activeCell="F9" sqref="F9"/>
    </sheetView>
  </sheetViews>
  <sheetFormatPr defaultRowHeight="14.25" x14ac:dyDescent="0.2"/>
  <cols>
    <col min="2" max="2" width="16.25" customWidth="1"/>
    <col min="3" max="3" width="10.5" customWidth="1"/>
  </cols>
  <sheetData>
    <row r="1" spans="1:17" s="144" customFormat="1" ht="22.5" x14ac:dyDescent="0.2">
      <c r="A1" s="746"/>
      <c r="B1" s="746"/>
      <c r="C1" s="746"/>
      <c r="D1" s="746"/>
      <c r="E1" s="746"/>
      <c r="F1" s="746"/>
      <c r="G1" s="745" t="s">
        <v>353</v>
      </c>
      <c r="H1" s="745"/>
      <c r="I1" s="745"/>
      <c r="J1" s="745"/>
      <c r="K1" s="745"/>
      <c r="L1" s="745"/>
      <c r="M1" s="745"/>
      <c r="N1" s="745"/>
      <c r="O1" s="745"/>
      <c r="P1" s="745"/>
      <c r="Q1" s="745"/>
    </row>
    <row r="2" spans="1:17" s="144" customFormat="1" ht="22.5" x14ac:dyDescent="0.2">
      <c r="A2" s="744" t="s">
        <v>98</v>
      </c>
      <c r="B2" s="744"/>
      <c r="C2" s="744"/>
      <c r="D2" s="744"/>
      <c r="E2" s="744"/>
      <c r="F2" s="744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</row>
    <row r="3" spans="1:17" ht="22.5" x14ac:dyDescent="0.2">
      <c r="A3" s="741" t="s">
        <v>333</v>
      </c>
      <c r="B3" s="742"/>
      <c r="C3" s="743"/>
      <c r="D3" s="741" t="s">
        <v>358</v>
      </c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3"/>
    </row>
    <row r="4" spans="1:17" ht="23.25" thickBot="1" x14ac:dyDescent="0.25">
      <c r="A4" s="744" t="s">
        <v>317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</row>
    <row r="5" spans="1:17" ht="18" customHeight="1" x14ac:dyDescent="0.2">
      <c r="A5" s="755" t="s">
        <v>107</v>
      </c>
      <c r="B5" s="756" t="s">
        <v>110</v>
      </c>
      <c r="C5" s="751" t="s">
        <v>249</v>
      </c>
      <c r="D5" s="752" t="s">
        <v>198</v>
      </c>
      <c r="E5" s="753"/>
      <c r="F5" s="753"/>
      <c r="G5" s="753"/>
      <c r="H5" s="754"/>
      <c r="I5" s="752" t="s">
        <v>199</v>
      </c>
      <c r="J5" s="753"/>
      <c r="K5" s="753"/>
      <c r="L5" s="753"/>
      <c r="M5" s="754"/>
      <c r="N5" s="747" t="s">
        <v>130</v>
      </c>
      <c r="O5" s="747" t="s">
        <v>220</v>
      </c>
      <c r="P5" s="747" t="s">
        <v>219</v>
      </c>
      <c r="Q5" s="748" t="s">
        <v>5</v>
      </c>
    </row>
    <row r="6" spans="1:17" ht="90" x14ac:dyDescent="0.2">
      <c r="A6" s="738"/>
      <c r="B6" s="740"/>
      <c r="C6" s="731"/>
      <c r="D6" s="164" t="s">
        <v>129</v>
      </c>
      <c r="E6" s="134" t="s">
        <v>206</v>
      </c>
      <c r="F6" s="134" t="s">
        <v>170</v>
      </c>
      <c r="G6" s="134" t="s">
        <v>169</v>
      </c>
      <c r="H6" s="165" t="s">
        <v>204</v>
      </c>
      <c r="I6" s="164" t="s">
        <v>118</v>
      </c>
      <c r="J6" s="134" t="s">
        <v>194</v>
      </c>
      <c r="K6" s="134" t="s">
        <v>205</v>
      </c>
      <c r="L6" s="134" t="s">
        <v>207</v>
      </c>
      <c r="M6" s="165" t="s">
        <v>170</v>
      </c>
      <c r="N6" s="727"/>
      <c r="O6" s="727"/>
      <c r="P6" s="727"/>
      <c r="Q6" s="729"/>
    </row>
    <row r="7" spans="1:17" ht="24.75" customHeight="1" x14ac:dyDescent="0.6">
      <c r="A7" s="145">
        <v>1</v>
      </c>
      <c r="B7" s="146" t="s">
        <v>234</v>
      </c>
      <c r="C7" s="170"/>
      <c r="D7" s="166"/>
      <c r="E7" s="150"/>
      <c r="F7" s="150"/>
      <c r="G7" s="150"/>
      <c r="H7" s="151"/>
      <c r="I7" s="166"/>
      <c r="J7" s="150"/>
      <c r="K7" s="150"/>
      <c r="L7" s="150"/>
      <c r="M7" s="151"/>
      <c r="N7" s="167"/>
      <c r="O7" s="167"/>
      <c r="P7" s="167"/>
      <c r="Q7" s="169">
        <f>SUM(D7:P7)</f>
        <v>0</v>
      </c>
    </row>
    <row r="8" spans="1:17" ht="22.5" x14ac:dyDescent="0.6">
      <c r="A8" s="145">
        <v>2</v>
      </c>
      <c r="B8" s="147" t="s">
        <v>235</v>
      </c>
      <c r="C8" s="170"/>
      <c r="D8" s="166"/>
      <c r="E8" s="150"/>
      <c r="F8" s="150"/>
      <c r="G8" s="150"/>
      <c r="H8" s="151"/>
      <c r="I8" s="166"/>
      <c r="J8" s="150"/>
      <c r="K8" s="150"/>
      <c r="L8" s="150"/>
      <c r="M8" s="151"/>
      <c r="N8" s="167"/>
      <c r="O8" s="167"/>
      <c r="P8" s="167"/>
      <c r="Q8" s="169">
        <f t="shared" ref="Q8:Q12" si="0">SUM(D8:P8)</f>
        <v>0</v>
      </c>
    </row>
    <row r="9" spans="1:17" ht="22.5" x14ac:dyDescent="0.6">
      <c r="A9" s="145">
        <v>3</v>
      </c>
      <c r="B9" s="147" t="s">
        <v>236</v>
      </c>
      <c r="C9" s="170"/>
      <c r="D9" s="166"/>
      <c r="E9" s="150"/>
      <c r="F9" s="150"/>
      <c r="G9" s="150"/>
      <c r="H9" s="151"/>
      <c r="I9" s="166"/>
      <c r="J9" s="150"/>
      <c r="K9" s="150"/>
      <c r="L9" s="150"/>
      <c r="M9" s="151"/>
      <c r="N9" s="167"/>
      <c r="O9" s="167"/>
      <c r="P9" s="167"/>
      <c r="Q9" s="169">
        <f t="shared" si="0"/>
        <v>0</v>
      </c>
    </row>
    <row r="10" spans="1:17" ht="22.5" x14ac:dyDescent="0.6">
      <c r="A10" s="145">
        <v>4</v>
      </c>
      <c r="B10" s="147" t="s">
        <v>345</v>
      </c>
      <c r="C10" s="170"/>
      <c r="D10" s="166"/>
      <c r="E10" s="150"/>
      <c r="F10" s="150"/>
      <c r="G10" s="150"/>
      <c r="H10" s="151"/>
      <c r="I10" s="166"/>
      <c r="J10" s="150"/>
      <c r="K10" s="150"/>
      <c r="L10" s="150"/>
      <c r="M10" s="151"/>
      <c r="N10" s="167"/>
      <c r="O10" s="167"/>
      <c r="P10" s="167"/>
      <c r="Q10" s="169">
        <f t="shared" si="0"/>
        <v>0</v>
      </c>
    </row>
    <row r="11" spans="1:17" ht="22.5" x14ac:dyDescent="0.6">
      <c r="A11" s="145">
        <v>5</v>
      </c>
      <c r="B11" s="147" t="s">
        <v>237</v>
      </c>
      <c r="C11" s="170"/>
      <c r="D11" s="166"/>
      <c r="E11" s="150"/>
      <c r="F11" s="150"/>
      <c r="G11" s="150"/>
      <c r="H11" s="151"/>
      <c r="I11" s="166"/>
      <c r="J11" s="150"/>
      <c r="K11" s="150"/>
      <c r="L11" s="150"/>
      <c r="M11" s="151"/>
      <c r="N11" s="167"/>
      <c r="O11" s="167"/>
      <c r="P11" s="167"/>
      <c r="Q11" s="169">
        <f t="shared" si="0"/>
        <v>0</v>
      </c>
    </row>
    <row r="12" spans="1:17" ht="22.5" x14ac:dyDescent="0.6">
      <c r="A12" s="145">
        <v>6</v>
      </c>
      <c r="B12" s="147" t="s">
        <v>238</v>
      </c>
      <c r="C12" s="170"/>
      <c r="D12" s="166"/>
      <c r="E12" s="150"/>
      <c r="F12" s="150"/>
      <c r="G12" s="150"/>
      <c r="H12" s="151"/>
      <c r="I12" s="166"/>
      <c r="J12" s="150"/>
      <c r="K12" s="150"/>
      <c r="L12" s="150"/>
      <c r="M12" s="151"/>
      <c r="N12" s="167"/>
      <c r="O12" s="167"/>
      <c r="P12" s="167"/>
      <c r="Q12" s="169">
        <f t="shared" si="0"/>
        <v>0</v>
      </c>
    </row>
    <row r="13" spans="1:17" ht="23.25" thickBot="1" x14ac:dyDescent="0.65">
      <c r="A13" s="749" t="s">
        <v>239</v>
      </c>
      <c r="B13" s="750"/>
      <c r="C13" s="171">
        <f>SUM(C7:C12)</f>
        <v>0</v>
      </c>
      <c r="D13" s="173">
        <f t="shared" ref="D13:Q13" si="1">SUM(D7:D12)</f>
        <v>0</v>
      </c>
      <c r="E13" s="152">
        <f t="shared" si="1"/>
        <v>0</v>
      </c>
      <c r="F13" s="152">
        <f t="shared" si="1"/>
        <v>0</v>
      </c>
      <c r="G13" s="152">
        <f t="shared" si="1"/>
        <v>0</v>
      </c>
      <c r="H13" s="174">
        <f t="shared" si="1"/>
        <v>0</v>
      </c>
      <c r="I13" s="173">
        <f t="shared" si="1"/>
        <v>0</v>
      </c>
      <c r="J13" s="152">
        <f t="shared" si="1"/>
        <v>0</v>
      </c>
      <c r="K13" s="152">
        <f t="shared" si="1"/>
        <v>0</v>
      </c>
      <c r="L13" s="152">
        <f t="shared" si="1"/>
        <v>0</v>
      </c>
      <c r="M13" s="174">
        <f t="shared" si="1"/>
        <v>0</v>
      </c>
      <c r="N13" s="175">
        <f t="shared" si="1"/>
        <v>0</v>
      </c>
      <c r="O13" s="175">
        <f t="shared" si="1"/>
        <v>0</v>
      </c>
      <c r="P13" s="175">
        <f t="shared" si="1"/>
        <v>0</v>
      </c>
      <c r="Q13" s="172">
        <f t="shared" si="1"/>
        <v>0</v>
      </c>
    </row>
  </sheetData>
  <mergeCells count="16">
    <mergeCell ref="A4:Q4"/>
    <mergeCell ref="A1:F1"/>
    <mergeCell ref="G1:Q2"/>
    <mergeCell ref="A2:F2"/>
    <mergeCell ref="A3:C3"/>
    <mergeCell ref="D3:Q3"/>
    <mergeCell ref="O5:O6"/>
    <mergeCell ref="P5:P6"/>
    <mergeCell ref="Q5:Q6"/>
    <mergeCell ref="A13:B13"/>
    <mergeCell ref="C5:C6"/>
    <mergeCell ref="D5:H5"/>
    <mergeCell ref="I5:M5"/>
    <mergeCell ref="N5:N6"/>
    <mergeCell ref="A5:A6"/>
    <mergeCell ref="B5:B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8"/>
  <sheetViews>
    <sheetView rightToLeft="1" workbookViewId="0">
      <selection activeCell="F9" sqref="F9"/>
    </sheetView>
  </sheetViews>
  <sheetFormatPr defaultRowHeight="14.25" x14ac:dyDescent="0.2"/>
  <cols>
    <col min="1" max="1" width="2.125" customWidth="1"/>
    <col min="2" max="2" width="7.375" customWidth="1"/>
    <col min="3" max="3" width="13.25" style="143" customWidth="1"/>
    <col min="4" max="4" width="9.375" style="144" customWidth="1"/>
    <col min="5" max="5" width="8.625" style="144" customWidth="1"/>
    <col min="6" max="6" width="9.625" style="144" customWidth="1"/>
    <col min="8" max="8" width="10.875" customWidth="1"/>
    <col min="9" max="13" width="9" style="132"/>
    <col min="15" max="15" width="10.5" style="132" customWidth="1"/>
    <col min="17" max="19" width="9" style="132"/>
    <col min="20" max="20" width="9" style="142"/>
  </cols>
  <sheetData>
    <row r="1" spans="2:22" ht="20.25" customHeight="1" x14ac:dyDescent="0.2">
      <c r="B1" s="746"/>
      <c r="C1" s="746"/>
      <c r="D1" s="746"/>
      <c r="E1" s="746"/>
      <c r="F1" s="746"/>
      <c r="G1" s="746"/>
      <c r="H1" s="745" t="s">
        <v>353</v>
      </c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</row>
    <row r="2" spans="2:22" ht="22.5" x14ac:dyDescent="0.2">
      <c r="B2" s="744" t="s">
        <v>98</v>
      </c>
      <c r="C2" s="744"/>
      <c r="D2" s="744"/>
      <c r="E2" s="744"/>
      <c r="F2" s="744"/>
      <c r="G2" s="744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</row>
    <row r="3" spans="2:22" s="144" customFormat="1" ht="22.5" x14ac:dyDescent="0.2">
      <c r="B3" s="744" t="s">
        <v>333</v>
      </c>
      <c r="C3" s="744"/>
      <c r="D3" s="744"/>
      <c r="E3" s="744" t="s">
        <v>358</v>
      </c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44"/>
      <c r="V3" s="744"/>
    </row>
    <row r="4" spans="2:22" ht="22.5" x14ac:dyDescent="0.2">
      <c r="B4" s="741" t="s">
        <v>316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3"/>
    </row>
    <row r="5" spans="2:22" ht="25.5" customHeight="1" x14ac:dyDescent="0.2">
      <c r="B5" s="759" t="s">
        <v>100</v>
      </c>
      <c r="C5" s="761" t="s">
        <v>250</v>
      </c>
      <c r="D5" s="760" t="s">
        <v>161</v>
      </c>
      <c r="E5" s="763"/>
      <c r="F5" s="764"/>
      <c r="G5" s="734" t="s">
        <v>198</v>
      </c>
      <c r="H5" s="735"/>
      <c r="I5" s="735"/>
      <c r="J5" s="735"/>
      <c r="K5" s="736"/>
      <c r="L5" s="734" t="s">
        <v>199</v>
      </c>
      <c r="M5" s="735"/>
      <c r="N5" s="735"/>
      <c r="O5" s="735"/>
      <c r="P5" s="736"/>
      <c r="Q5" s="724" t="s">
        <v>130</v>
      </c>
      <c r="R5" s="726" t="s">
        <v>142</v>
      </c>
      <c r="S5" s="724" t="s">
        <v>143</v>
      </c>
      <c r="T5" s="726" t="s">
        <v>220</v>
      </c>
      <c r="U5" s="726" t="s">
        <v>219</v>
      </c>
      <c r="V5" s="728" t="s">
        <v>5</v>
      </c>
    </row>
    <row r="6" spans="2:22" ht="75.75" customHeight="1" x14ac:dyDescent="0.2">
      <c r="B6" s="760"/>
      <c r="C6" s="762"/>
      <c r="D6" s="160" t="s">
        <v>259</v>
      </c>
      <c r="E6" s="161" t="s">
        <v>267</v>
      </c>
      <c r="F6" s="217" t="s">
        <v>268</v>
      </c>
      <c r="G6" s="164" t="s">
        <v>129</v>
      </c>
      <c r="H6" s="134" t="s">
        <v>206</v>
      </c>
      <c r="I6" s="134" t="s">
        <v>170</v>
      </c>
      <c r="J6" s="134" t="s">
        <v>169</v>
      </c>
      <c r="K6" s="165" t="s">
        <v>204</v>
      </c>
      <c r="L6" s="164" t="s">
        <v>118</v>
      </c>
      <c r="M6" s="134" t="s">
        <v>194</v>
      </c>
      <c r="N6" s="134" t="s">
        <v>205</v>
      </c>
      <c r="O6" s="134" t="s">
        <v>285</v>
      </c>
      <c r="P6" s="165" t="s">
        <v>170</v>
      </c>
      <c r="Q6" s="725"/>
      <c r="R6" s="727"/>
      <c r="S6" s="725"/>
      <c r="T6" s="727"/>
      <c r="U6" s="727"/>
      <c r="V6" s="729"/>
    </row>
    <row r="7" spans="2:22" ht="18.75" x14ac:dyDescent="0.5">
      <c r="B7" s="135">
        <v>1</v>
      </c>
      <c r="C7" s="176" t="s">
        <v>349</v>
      </c>
      <c r="D7" s="301"/>
      <c r="E7" s="300"/>
      <c r="F7" s="302"/>
      <c r="G7" s="177"/>
      <c r="H7" s="136"/>
      <c r="I7" s="136"/>
      <c r="J7" s="136"/>
      <c r="K7" s="178"/>
      <c r="L7" s="177"/>
      <c r="M7" s="136"/>
      <c r="N7" s="136"/>
      <c r="O7" s="136"/>
      <c r="P7" s="179"/>
      <c r="Q7" s="180"/>
      <c r="R7" s="181"/>
      <c r="S7" s="180"/>
      <c r="T7" s="181"/>
      <c r="U7" s="183"/>
      <c r="V7" s="182">
        <f>SUM(G7:U7)</f>
        <v>0</v>
      </c>
    </row>
    <row r="8" spans="2:22" ht="18.75" x14ac:dyDescent="0.5">
      <c r="B8" s="135">
        <v>2</v>
      </c>
      <c r="C8" s="176"/>
      <c r="D8" s="135"/>
      <c r="E8" s="153"/>
      <c r="F8" s="218"/>
      <c r="G8" s="177"/>
      <c r="H8" s="136"/>
      <c r="I8" s="136"/>
      <c r="J8" s="136"/>
      <c r="K8" s="178"/>
      <c r="L8" s="177"/>
      <c r="M8" s="136"/>
      <c r="N8" s="136"/>
      <c r="O8" s="136"/>
      <c r="P8" s="179"/>
      <c r="Q8" s="180"/>
      <c r="R8" s="181"/>
      <c r="S8" s="180"/>
      <c r="T8" s="181"/>
      <c r="U8" s="183"/>
      <c r="V8" s="182">
        <f t="shared" ref="V8:V17" si="0">SUM(G8:U8)</f>
        <v>0</v>
      </c>
    </row>
    <row r="9" spans="2:22" ht="18.75" x14ac:dyDescent="0.5">
      <c r="B9" s="135">
        <v>3</v>
      </c>
      <c r="C9" s="176"/>
      <c r="D9" s="135"/>
      <c r="E9" s="153"/>
      <c r="F9" s="218"/>
      <c r="G9" s="177"/>
      <c r="H9" s="136"/>
      <c r="I9" s="136"/>
      <c r="J9" s="136"/>
      <c r="K9" s="178"/>
      <c r="L9" s="177"/>
      <c r="M9" s="136"/>
      <c r="N9" s="136"/>
      <c r="O9" s="136"/>
      <c r="P9" s="179"/>
      <c r="Q9" s="180"/>
      <c r="R9" s="181"/>
      <c r="S9" s="180"/>
      <c r="T9" s="181"/>
      <c r="U9" s="183"/>
      <c r="V9" s="182">
        <f t="shared" si="0"/>
        <v>0</v>
      </c>
    </row>
    <row r="10" spans="2:22" ht="18.75" x14ac:dyDescent="0.5">
      <c r="B10" s="135">
        <v>4</v>
      </c>
      <c r="C10" s="176"/>
      <c r="D10" s="135"/>
      <c r="E10" s="153"/>
      <c r="F10" s="218"/>
      <c r="G10" s="177"/>
      <c r="H10" s="136"/>
      <c r="I10" s="136"/>
      <c r="J10" s="136"/>
      <c r="K10" s="178"/>
      <c r="L10" s="177"/>
      <c r="M10" s="136"/>
      <c r="N10" s="136"/>
      <c r="O10" s="136"/>
      <c r="P10" s="179"/>
      <c r="Q10" s="180"/>
      <c r="R10" s="181"/>
      <c r="S10" s="180"/>
      <c r="T10" s="181"/>
      <c r="U10" s="183"/>
      <c r="V10" s="182">
        <f t="shared" si="0"/>
        <v>0</v>
      </c>
    </row>
    <row r="11" spans="2:22" ht="18.75" x14ac:dyDescent="0.5">
      <c r="B11" s="135">
        <v>5</v>
      </c>
      <c r="C11" s="176"/>
      <c r="D11" s="135"/>
      <c r="E11" s="153"/>
      <c r="F11" s="218"/>
      <c r="G11" s="177"/>
      <c r="H11" s="136"/>
      <c r="I11" s="136"/>
      <c r="J11" s="136"/>
      <c r="K11" s="178"/>
      <c r="L11" s="177"/>
      <c r="M11" s="136"/>
      <c r="N11" s="136"/>
      <c r="O11" s="136"/>
      <c r="P11" s="179"/>
      <c r="Q11" s="180"/>
      <c r="R11" s="181"/>
      <c r="S11" s="180"/>
      <c r="T11" s="181"/>
      <c r="U11" s="183"/>
      <c r="V11" s="182">
        <f t="shared" si="0"/>
        <v>0</v>
      </c>
    </row>
    <row r="12" spans="2:22" ht="18.75" x14ac:dyDescent="0.5">
      <c r="B12" s="135">
        <v>6</v>
      </c>
      <c r="C12" s="176"/>
      <c r="D12" s="135"/>
      <c r="E12" s="153"/>
      <c r="F12" s="218"/>
      <c r="G12" s="177"/>
      <c r="H12" s="136"/>
      <c r="I12" s="136"/>
      <c r="J12" s="136"/>
      <c r="K12" s="178"/>
      <c r="L12" s="177"/>
      <c r="M12" s="136"/>
      <c r="N12" s="136"/>
      <c r="O12" s="136"/>
      <c r="P12" s="179"/>
      <c r="Q12" s="180"/>
      <c r="R12" s="181"/>
      <c r="S12" s="180"/>
      <c r="T12" s="181"/>
      <c r="U12" s="183"/>
      <c r="V12" s="182">
        <f t="shared" si="0"/>
        <v>0</v>
      </c>
    </row>
    <row r="13" spans="2:22" ht="18.75" x14ac:dyDescent="0.5">
      <c r="B13" s="135">
        <v>7</v>
      </c>
      <c r="C13" s="176"/>
      <c r="D13" s="135"/>
      <c r="E13" s="153"/>
      <c r="F13" s="218"/>
      <c r="G13" s="177"/>
      <c r="H13" s="136"/>
      <c r="I13" s="136"/>
      <c r="J13" s="136"/>
      <c r="K13" s="178"/>
      <c r="L13" s="177"/>
      <c r="M13" s="136"/>
      <c r="N13" s="136"/>
      <c r="O13" s="136"/>
      <c r="P13" s="179"/>
      <c r="Q13" s="180"/>
      <c r="R13" s="181"/>
      <c r="S13" s="180"/>
      <c r="T13" s="181"/>
      <c r="U13" s="183"/>
      <c r="V13" s="182">
        <f t="shared" si="0"/>
        <v>0</v>
      </c>
    </row>
    <row r="14" spans="2:22" ht="18.75" x14ac:dyDescent="0.5">
      <c r="B14" s="135">
        <v>8</v>
      </c>
      <c r="C14" s="176"/>
      <c r="D14" s="135"/>
      <c r="E14" s="153"/>
      <c r="F14" s="218"/>
      <c r="G14" s="177"/>
      <c r="H14" s="136"/>
      <c r="I14" s="136"/>
      <c r="J14" s="136"/>
      <c r="K14" s="178"/>
      <c r="L14" s="177"/>
      <c r="M14" s="136"/>
      <c r="N14" s="136"/>
      <c r="O14" s="136"/>
      <c r="P14" s="179"/>
      <c r="Q14" s="180"/>
      <c r="R14" s="181"/>
      <c r="S14" s="180"/>
      <c r="T14" s="181"/>
      <c r="U14" s="183"/>
      <c r="V14" s="182">
        <f t="shared" si="0"/>
        <v>0</v>
      </c>
    </row>
    <row r="15" spans="2:22" ht="18.75" x14ac:dyDescent="0.5">
      <c r="B15" s="135">
        <v>9</v>
      </c>
      <c r="C15" s="176"/>
      <c r="D15" s="135"/>
      <c r="E15" s="153"/>
      <c r="F15" s="218"/>
      <c r="G15" s="177"/>
      <c r="H15" s="136"/>
      <c r="I15" s="136"/>
      <c r="J15" s="136"/>
      <c r="K15" s="178"/>
      <c r="L15" s="177"/>
      <c r="M15" s="136"/>
      <c r="N15" s="136"/>
      <c r="O15" s="136"/>
      <c r="P15" s="179"/>
      <c r="Q15" s="180"/>
      <c r="R15" s="181"/>
      <c r="S15" s="180"/>
      <c r="T15" s="181"/>
      <c r="U15" s="183"/>
      <c r="V15" s="182">
        <f t="shared" si="0"/>
        <v>0</v>
      </c>
    </row>
    <row r="16" spans="2:22" ht="18.75" x14ac:dyDescent="0.5">
      <c r="B16" s="135">
        <v>10</v>
      </c>
      <c r="C16" s="176"/>
      <c r="D16" s="135"/>
      <c r="E16" s="153"/>
      <c r="F16" s="218"/>
      <c r="G16" s="177"/>
      <c r="H16" s="136"/>
      <c r="I16" s="136"/>
      <c r="J16" s="136"/>
      <c r="K16" s="178"/>
      <c r="L16" s="177"/>
      <c r="M16" s="136"/>
      <c r="N16" s="136"/>
      <c r="O16" s="136"/>
      <c r="P16" s="179"/>
      <c r="Q16" s="180"/>
      <c r="R16" s="181"/>
      <c r="S16" s="180"/>
      <c r="T16" s="181"/>
      <c r="U16" s="183"/>
      <c r="V16" s="182">
        <f t="shared" si="0"/>
        <v>0</v>
      </c>
    </row>
    <row r="17" spans="2:22" ht="19.5" thickBot="1" x14ac:dyDescent="0.55000000000000004">
      <c r="B17" s="184">
        <v>11</v>
      </c>
      <c r="C17" s="186"/>
      <c r="D17" s="184"/>
      <c r="E17" s="185"/>
      <c r="F17" s="219"/>
      <c r="G17" s="187"/>
      <c r="H17" s="188"/>
      <c r="I17" s="188"/>
      <c r="J17" s="188"/>
      <c r="K17" s="189"/>
      <c r="L17" s="187"/>
      <c r="M17" s="188"/>
      <c r="N17" s="188"/>
      <c r="O17" s="188"/>
      <c r="P17" s="190"/>
      <c r="Q17" s="191"/>
      <c r="R17" s="192"/>
      <c r="S17" s="191"/>
      <c r="T17" s="192"/>
      <c r="U17" s="193"/>
      <c r="V17" s="194">
        <f t="shared" si="0"/>
        <v>0</v>
      </c>
    </row>
    <row r="18" spans="2:22" ht="18.75" thickBot="1" x14ac:dyDescent="0.25">
      <c r="B18" s="757" t="s">
        <v>197</v>
      </c>
      <c r="C18" s="758"/>
      <c r="D18" s="220"/>
      <c r="E18" s="195"/>
      <c r="F18" s="221"/>
      <c r="G18" s="196">
        <f>SUM(G7:G17)</f>
        <v>0</v>
      </c>
      <c r="H18" s="197">
        <f t="shared" ref="H18:V18" si="1">SUM(H7:H17)</f>
        <v>0</v>
      </c>
      <c r="I18" s="197">
        <f t="shared" si="1"/>
        <v>0</v>
      </c>
      <c r="J18" s="197">
        <f t="shared" si="1"/>
        <v>0</v>
      </c>
      <c r="K18" s="198">
        <f t="shared" si="1"/>
        <v>0</v>
      </c>
      <c r="L18" s="196">
        <f t="shared" si="1"/>
        <v>0</v>
      </c>
      <c r="M18" s="197">
        <f t="shared" si="1"/>
        <v>0</v>
      </c>
      <c r="N18" s="197">
        <f t="shared" si="1"/>
        <v>0</v>
      </c>
      <c r="O18" s="197">
        <f t="shared" si="1"/>
        <v>0</v>
      </c>
      <c r="P18" s="198">
        <f t="shared" si="1"/>
        <v>0</v>
      </c>
      <c r="Q18" s="199">
        <f t="shared" si="1"/>
        <v>0</v>
      </c>
      <c r="R18" s="200">
        <f t="shared" si="1"/>
        <v>0</v>
      </c>
      <c r="S18" s="199">
        <f t="shared" si="1"/>
        <v>0</v>
      </c>
      <c r="T18" s="200">
        <f t="shared" si="1"/>
        <v>0</v>
      </c>
      <c r="U18" s="200">
        <f t="shared" si="1"/>
        <v>0</v>
      </c>
      <c r="V18" s="201">
        <f t="shared" si="1"/>
        <v>0</v>
      </c>
    </row>
  </sheetData>
  <mergeCells count="18">
    <mergeCell ref="H1:V2"/>
    <mergeCell ref="E3:V3"/>
    <mergeCell ref="B4:V4"/>
    <mergeCell ref="B1:G1"/>
    <mergeCell ref="B2:G2"/>
    <mergeCell ref="B3:D3"/>
    <mergeCell ref="B18:C18"/>
    <mergeCell ref="R5:R6"/>
    <mergeCell ref="Q5:Q6"/>
    <mergeCell ref="B5:B6"/>
    <mergeCell ref="V5:V6"/>
    <mergeCell ref="G5:K5"/>
    <mergeCell ref="L5:P5"/>
    <mergeCell ref="U5:U6"/>
    <mergeCell ref="S5:S6"/>
    <mergeCell ref="T5:T6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rightToLeft="1" tabSelected="1" workbookViewId="0">
      <selection activeCell="G11" sqref="G11"/>
    </sheetView>
  </sheetViews>
  <sheetFormatPr defaultRowHeight="14.25" x14ac:dyDescent="0.2"/>
  <cols>
    <col min="1" max="1" width="2.125" style="143" customWidth="1"/>
    <col min="2" max="2" width="14.875" style="143" bestFit="1" customWidth="1"/>
    <col min="3" max="3" width="14" style="143" bestFit="1" customWidth="1"/>
    <col min="4" max="16384" width="9" style="143"/>
  </cols>
  <sheetData>
    <row r="1" spans="2:19" ht="20.25" customHeight="1" x14ac:dyDescent="0.2">
      <c r="B1" s="746"/>
      <c r="C1" s="746"/>
      <c r="D1" s="746"/>
      <c r="E1" s="746"/>
      <c r="F1" s="746"/>
      <c r="G1" s="746"/>
      <c r="H1" s="745" t="s">
        <v>353</v>
      </c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</row>
    <row r="2" spans="2:19" ht="22.5" x14ac:dyDescent="0.2">
      <c r="B2" s="744" t="s">
        <v>98</v>
      </c>
      <c r="C2" s="744"/>
      <c r="D2" s="744"/>
      <c r="E2" s="744"/>
      <c r="F2" s="744"/>
      <c r="G2" s="744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</row>
    <row r="3" spans="2:19" s="144" customFormat="1" ht="22.5" x14ac:dyDescent="0.2">
      <c r="B3" s="744" t="s">
        <v>333</v>
      </c>
      <c r="C3" s="744"/>
      <c r="D3" s="744"/>
      <c r="E3" s="744" t="s">
        <v>358</v>
      </c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  <c r="S3" s="744"/>
    </row>
    <row r="4" spans="2:19" ht="22.5" x14ac:dyDescent="0.2">
      <c r="B4" s="741" t="s">
        <v>318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3"/>
    </row>
    <row r="5" spans="2:19" ht="25.5" customHeight="1" x14ac:dyDescent="0.2">
      <c r="B5" s="759" t="s">
        <v>100</v>
      </c>
      <c r="C5" s="769" t="s">
        <v>250</v>
      </c>
      <c r="D5" s="762" t="s">
        <v>198</v>
      </c>
      <c r="E5" s="735"/>
      <c r="F5" s="735"/>
      <c r="G5" s="735"/>
      <c r="H5" s="735"/>
      <c r="I5" s="762" t="s">
        <v>199</v>
      </c>
      <c r="J5" s="735"/>
      <c r="K5" s="735"/>
      <c r="L5" s="735"/>
      <c r="M5" s="735"/>
      <c r="N5" s="765" t="s">
        <v>130</v>
      </c>
      <c r="O5" s="765" t="s">
        <v>142</v>
      </c>
      <c r="P5" s="765" t="s">
        <v>143</v>
      </c>
      <c r="Q5" s="765" t="s">
        <v>220</v>
      </c>
      <c r="R5" s="765" t="s">
        <v>219</v>
      </c>
      <c r="S5" s="767" t="s">
        <v>5</v>
      </c>
    </row>
    <row r="6" spans="2:19" ht="75.75" customHeight="1" x14ac:dyDescent="0.2">
      <c r="B6" s="760"/>
      <c r="C6" s="763"/>
      <c r="D6" s="134" t="s">
        <v>129</v>
      </c>
      <c r="E6" s="134" t="s">
        <v>206</v>
      </c>
      <c r="F6" s="134" t="s">
        <v>170</v>
      </c>
      <c r="G6" s="134" t="s">
        <v>169</v>
      </c>
      <c r="H6" s="134" t="s">
        <v>204</v>
      </c>
      <c r="I6" s="134" t="s">
        <v>118</v>
      </c>
      <c r="J6" s="134" t="s">
        <v>194</v>
      </c>
      <c r="K6" s="134" t="s">
        <v>205</v>
      </c>
      <c r="L6" s="134" t="s">
        <v>207</v>
      </c>
      <c r="M6" s="134" t="s">
        <v>170</v>
      </c>
      <c r="N6" s="766"/>
      <c r="O6" s="766"/>
      <c r="P6" s="766"/>
      <c r="Q6" s="766"/>
      <c r="R6" s="766"/>
      <c r="S6" s="768"/>
    </row>
    <row r="7" spans="2:19" ht="18.75" x14ac:dyDescent="0.5">
      <c r="B7" s="135">
        <v>1</v>
      </c>
      <c r="C7" s="153"/>
      <c r="D7" s="136"/>
      <c r="E7" s="136"/>
      <c r="F7" s="136"/>
      <c r="G7" s="136"/>
      <c r="H7" s="136"/>
      <c r="I7" s="136"/>
      <c r="J7" s="136"/>
      <c r="K7" s="136"/>
      <c r="L7" s="136"/>
      <c r="M7" s="137"/>
      <c r="N7" s="137"/>
      <c r="O7" s="137"/>
      <c r="P7" s="137"/>
      <c r="Q7" s="137"/>
      <c r="R7" s="138"/>
      <c r="S7" s="139">
        <f>SUM(D7:R7)</f>
        <v>0</v>
      </c>
    </row>
    <row r="8" spans="2:19" ht="18.75" x14ac:dyDescent="0.5">
      <c r="B8" s="135">
        <v>2</v>
      </c>
      <c r="C8" s="153"/>
      <c r="D8" s="136"/>
      <c r="E8" s="136"/>
      <c r="F8" s="136"/>
      <c r="G8" s="136"/>
      <c r="H8" s="136"/>
      <c r="I8" s="136"/>
      <c r="J8" s="136"/>
      <c r="K8" s="136"/>
      <c r="L8" s="136"/>
      <c r="M8" s="137"/>
      <c r="N8" s="137"/>
      <c r="O8" s="137"/>
      <c r="P8" s="137"/>
      <c r="Q8" s="137"/>
      <c r="R8" s="138"/>
      <c r="S8" s="139">
        <f t="shared" ref="S8:S17" si="0">SUM(D8:R8)</f>
        <v>0</v>
      </c>
    </row>
    <row r="9" spans="2:19" ht="18.75" x14ac:dyDescent="0.5">
      <c r="B9" s="135">
        <v>3</v>
      </c>
      <c r="C9" s="153"/>
      <c r="D9" s="136"/>
      <c r="E9" s="136"/>
      <c r="F9" s="136"/>
      <c r="G9" s="136"/>
      <c r="H9" s="136"/>
      <c r="I9" s="136"/>
      <c r="J9" s="136"/>
      <c r="K9" s="136"/>
      <c r="L9" s="136"/>
      <c r="M9" s="137"/>
      <c r="N9" s="137"/>
      <c r="O9" s="137"/>
      <c r="P9" s="137"/>
      <c r="Q9" s="137"/>
      <c r="R9" s="138"/>
      <c r="S9" s="139">
        <f t="shared" si="0"/>
        <v>0</v>
      </c>
    </row>
    <row r="10" spans="2:19" ht="18.75" x14ac:dyDescent="0.5">
      <c r="B10" s="135">
        <v>4</v>
      </c>
      <c r="C10" s="153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37"/>
      <c r="O10" s="137"/>
      <c r="P10" s="137"/>
      <c r="Q10" s="137"/>
      <c r="R10" s="138"/>
      <c r="S10" s="139">
        <f t="shared" si="0"/>
        <v>0</v>
      </c>
    </row>
    <row r="11" spans="2:19" ht="18.75" x14ac:dyDescent="0.5">
      <c r="B11" s="135">
        <v>5</v>
      </c>
      <c r="C11" s="153"/>
      <c r="D11" s="136"/>
      <c r="E11" s="136"/>
      <c r="F11" s="136"/>
      <c r="G11" s="136"/>
      <c r="H11" s="136"/>
      <c r="I11" s="136"/>
      <c r="J11" s="136"/>
      <c r="K11" s="136"/>
      <c r="L11" s="136"/>
      <c r="M11" s="137"/>
      <c r="N11" s="137"/>
      <c r="O11" s="137"/>
      <c r="P11" s="137"/>
      <c r="Q11" s="137"/>
      <c r="R11" s="138"/>
      <c r="S11" s="139">
        <f t="shared" si="0"/>
        <v>0</v>
      </c>
    </row>
    <row r="12" spans="2:19" ht="18.75" x14ac:dyDescent="0.5">
      <c r="B12" s="135">
        <v>6</v>
      </c>
      <c r="C12" s="153"/>
      <c r="D12" s="136"/>
      <c r="E12" s="136"/>
      <c r="F12" s="136"/>
      <c r="G12" s="136"/>
      <c r="H12" s="136"/>
      <c r="I12" s="136"/>
      <c r="J12" s="136"/>
      <c r="K12" s="136"/>
      <c r="L12" s="136"/>
      <c r="M12" s="137"/>
      <c r="N12" s="137"/>
      <c r="O12" s="137"/>
      <c r="P12" s="137"/>
      <c r="Q12" s="137"/>
      <c r="R12" s="138"/>
      <c r="S12" s="139">
        <f t="shared" si="0"/>
        <v>0</v>
      </c>
    </row>
    <row r="13" spans="2:19" ht="18.75" x14ac:dyDescent="0.5">
      <c r="B13" s="135">
        <v>7</v>
      </c>
      <c r="C13" s="153"/>
      <c r="D13" s="136"/>
      <c r="E13" s="136"/>
      <c r="F13" s="136"/>
      <c r="G13" s="136"/>
      <c r="H13" s="136"/>
      <c r="I13" s="136"/>
      <c r="J13" s="136"/>
      <c r="K13" s="136"/>
      <c r="L13" s="136"/>
      <c r="M13" s="137"/>
      <c r="N13" s="137"/>
      <c r="O13" s="137"/>
      <c r="P13" s="137"/>
      <c r="Q13" s="137"/>
      <c r="R13" s="138"/>
      <c r="S13" s="139">
        <f t="shared" si="0"/>
        <v>0</v>
      </c>
    </row>
    <row r="14" spans="2:19" ht="18.75" x14ac:dyDescent="0.5">
      <c r="B14" s="135">
        <v>8</v>
      </c>
      <c r="C14" s="153"/>
      <c r="D14" s="136"/>
      <c r="E14" s="136"/>
      <c r="F14" s="136"/>
      <c r="G14" s="136"/>
      <c r="H14" s="136"/>
      <c r="I14" s="136"/>
      <c r="J14" s="136"/>
      <c r="K14" s="136"/>
      <c r="L14" s="136"/>
      <c r="M14" s="137"/>
      <c r="N14" s="137"/>
      <c r="O14" s="137"/>
      <c r="P14" s="137"/>
      <c r="Q14" s="137"/>
      <c r="R14" s="138"/>
      <c r="S14" s="139">
        <f t="shared" si="0"/>
        <v>0</v>
      </c>
    </row>
    <row r="15" spans="2:19" ht="18.75" x14ac:dyDescent="0.5">
      <c r="B15" s="135">
        <v>9</v>
      </c>
      <c r="C15" s="153"/>
      <c r="D15" s="136"/>
      <c r="E15" s="136"/>
      <c r="F15" s="136"/>
      <c r="G15" s="136"/>
      <c r="H15" s="136"/>
      <c r="I15" s="136"/>
      <c r="J15" s="136"/>
      <c r="K15" s="136"/>
      <c r="L15" s="136"/>
      <c r="M15" s="137"/>
      <c r="N15" s="137"/>
      <c r="O15" s="137"/>
      <c r="P15" s="137"/>
      <c r="Q15" s="137"/>
      <c r="R15" s="138"/>
      <c r="S15" s="139">
        <f t="shared" si="0"/>
        <v>0</v>
      </c>
    </row>
    <row r="16" spans="2:19" ht="18.75" x14ac:dyDescent="0.5">
      <c r="B16" s="135">
        <v>10</v>
      </c>
      <c r="C16" s="153"/>
      <c r="D16" s="136"/>
      <c r="E16" s="136"/>
      <c r="F16" s="136"/>
      <c r="G16" s="136"/>
      <c r="H16" s="136"/>
      <c r="I16" s="136"/>
      <c r="J16" s="136"/>
      <c r="K16" s="136"/>
      <c r="L16" s="136"/>
      <c r="M16" s="137"/>
      <c r="N16" s="137"/>
      <c r="O16" s="137"/>
      <c r="P16" s="137"/>
      <c r="Q16" s="137"/>
      <c r="R16" s="138"/>
      <c r="S16" s="139">
        <f t="shared" si="0"/>
        <v>0</v>
      </c>
    </row>
    <row r="17" spans="2:19" ht="18.75" x14ac:dyDescent="0.5">
      <c r="B17" s="135">
        <v>11</v>
      </c>
      <c r="C17" s="153"/>
      <c r="D17" s="136"/>
      <c r="E17" s="136"/>
      <c r="F17" s="136"/>
      <c r="G17" s="136"/>
      <c r="H17" s="136"/>
      <c r="I17" s="136"/>
      <c r="J17" s="136"/>
      <c r="K17" s="136"/>
      <c r="L17" s="136"/>
      <c r="M17" s="137"/>
      <c r="N17" s="137"/>
      <c r="O17" s="137"/>
      <c r="P17" s="137"/>
      <c r="Q17" s="137"/>
      <c r="R17" s="138"/>
      <c r="S17" s="139">
        <f t="shared" si="0"/>
        <v>0</v>
      </c>
    </row>
    <row r="18" spans="2:19" ht="18.75" thickBot="1" x14ac:dyDescent="0.25">
      <c r="B18" s="770" t="s">
        <v>197</v>
      </c>
      <c r="C18" s="771"/>
      <c r="D18" s="140">
        <f>SUM(D7:D17)</f>
        <v>0</v>
      </c>
      <c r="E18" s="140">
        <f t="shared" ref="E18:S18" si="1">SUM(E7:E17)</f>
        <v>0</v>
      </c>
      <c r="F18" s="140">
        <f t="shared" si="1"/>
        <v>0</v>
      </c>
      <c r="G18" s="140">
        <f t="shared" si="1"/>
        <v>0</v>
      </c>
      <c r="H18" s="140">
        <f t="shared" si="1"/>
        <v>0</v>
      </c>
      <c r="I18" s="140">
        <f t="shared" si="1"/>
        <v>0</v>
      </c>
      <c r="J18" s="140">
        <f t="shared" si="1"/>
        <v>0</v>
      </c>
      <c r="K18" s="140">
        <f t="shared" si="1"/>
        <v>0</v>
      </c>
      <c r="L18" s="140">
        <f t="shared" si="1"/>
        <v>0</v>
      </c>
      <c r="M18" s="140">
        <f t="shared" si="1"/>
        <v>0</v>
      </c>
      <c r="N18" s="140">
        <f t="shared" si="1"/>
        <v>0</v>
      </c>
      <c r="O18" s="140">
        <f t="shared" si="1"/>
        <v>0</v>
      </c>
      <c r="P18" s="140">
        <f t="shared" si="1"/>
        <v>0</v>
      </c>
      <c r="Q18" s="140">
        <f t="shared" si="1"/>
        <v>0</v>
      </c>
      <c r="R18" s="140">
        <f t="shared" si="1"/>
        <v>0</v>
      </c>
      <c r="S18" s="140">
        <f t="shared" si="1"/>
        <v>0</v>
      </c>
    </row>
  </sheetData>
  <mergeCells count="17">
    <mergeCell ref="H1:S2"/>
    <mergeCell ref="E3:S3"/>
    <mergeCell ref="B1:G1"/>
    <mergeCell ref="B2:G2"/>
    <mergeCell ref="B3:D3"/>
    <mergeCell ref="B18:C18"/>
    <mergeCell ref="B5:B6"/>
    <mergeCell ref="D5:H5"/>
    <mergeCell ref="I5:M5"/>
    <mergeCell ref="N5:N6"/>
    <mergeCell ref="B4:S4"/>
    <mergeCell ref="Q5:Q6"/>
    <mergeCell ref="R5:R6"/>
    <mergeCell ref="S5:S6"/>
    <mergeCell ref="C5:C6"/>
    <mergeCell ref="O5:O6"/>
    <mergeCell ref="P5:P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rightToLeft="1" view="pageBreakPreview" zoomScale="60" zoomScaleNormal="60" workbookViewId="0">
      <selection activeCell="B7" sqref="B7"/>
    </sheetView>
  </sheetViews>
  <sheetFormatPr defaultRowHeight="15.75" x14ac:dyDescent="0.4"/>
  <cols>
    <col min="1" max="1" width="32.5" style="2" customWidth="1"/>
    <col min="2" max="5" width="18.625" style="2" customWidth="1"/>
    <col min="6" max="6" width="20.75" style="2" customWidth="1"/>
    <col min="7" max="8" width="18.625" style="2" customWidth="1"/>
    <col min="9" max="9" width="20.875" style="2" customWidth="1"/>
    <col min="10" max="10" width="18.625" style="2" customWidth="1"/>
    <col min="11" max="11" width="17" style="2" customWidth="1"/>
    <col min="12" max="12" width="18.625" style="2" customWidth="1"/>
    <col min="13" max="16384" width="9" style="2"/>
  </cols>
  <sheetData>
    <row r="1" spans="1:12" ht="71.25" customHeight="1" x14ac:dyDescent="0.4">
      <c r="A1" s="266"/>
      <c r="B1" s="332" t="s">
        <v>186</v>
      </c>
      <c r="C1" s="332"/>
      <c r="D1" s="332"/>
      <c r="E1" s="332"/>
      <c r="F1" s="332"/>
      <c r="G1" s="332"/>
      <c r="H1" s="332"/>
      <c r="I1" s="332"/>
      <c r="J1" s="332"/>
      <c r="K1" s="332"/>
      <c r="L1" s="333"/>
    </row>
    <row r="2" spans="1:12" ht="65.25" customHeight="1" x14ac:dyDescent="0.4">
      <c r="A2" s="267" t="s">
        <v>96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</row>
    <row r="3" spans="1:12" ht="45" customHeight="1" thickBot="1" x14ac:dyDescent="0.45">
      <c r="A3" s="268" t="s">
        <v>333</v>
      </c>
      <c r="B3" s="340" t="s">
        <v>355</v>
      </c>
      <c r="C3" s="341"/>
      <c r="D3" s="341"/>
      <c r="E3" s="341"/>
      <c r="F3" s="341"/>
      <c r="G3" s="341"/>
      <c r="H3" s="341"/>
      <c r="I3" s="341"/>
      <c r="J3" s="341"/>
      <c r="K3" s="341"/>
      <c r="L3" s="342"/>
    </row>
    <row r="4" spans="1:12" ht="32.25" customHeight="1" x14ac:dyDescent="0.4">
      <c r="A4" s="336" t="s">
        <v>52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2" ht="29.25" customHeight="1" thickBot="1" x14ac:dyDescent="0.45">
      <c r="A5" s="338" t="s">
        <v>293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</row>
    <row r="6" spans="1:12" ht="42.75" customHeight="1" thickBot="1" x14ac:dyDescent="0.45">
      <c r="A6" s="329" t="s">
        <v>48</v>
      </c>
      <c r="B6" s="330"/>
      <c r="C6" s="330"/>
      <c r="D6" s="330"/>
      <c r="E6" s="330"/>
      <c r="F6" s="330"/>
      <c r="G6" s="331"/>
      <c r="H6" s="329" t="s">
        <v>47</v>
      </c>
      <c r="I6" s="330"/>
      <c r="J6" s="330"/>
      <c r="K6" s="330"/>
      <c r="L6" s="331"/>
    </row>
    <row r="7" spans="1:12" ht="114.75" customHeight="1" thickBot="1" x14ac:dyDescent="0.45">
      <c r="A7" s="228" t="s">
        <v>53</v>
      </c>
      <c r="B7" s="247" t="s">
        <v>328</v>
      </c>
      <c r="C7" s="247" t="s">
        <v>329</v>
      </c>
      <c r="D7" s="247" t="s">
        <v>87</v>
      </c>
      <c r="E7" s="247" t="s">
        <v>294</v>
      </c>
      <c r="F7" s="247" t="s">
        <v>124</v>
      </c>
      <c r="G7" s="248" t="s">
        <v>5</v>
      </c>
      <c r="H7" s="228" t="s">
        <v>286</v>
      </c>
      <c r="I7" s="246" t="s">
        <v>135</v>
      </c>
      <c r="J7" s="247" t="s">
        <v>287</v>
      </c>
      <c r="K7" s="247" t="s">
        <v>288</v>
      </c>
      <c r="L7" s="249" t="s">
        <v>75</v>
      </c>
    </row>
    <row r="8" spans="1:12" ht="66.75" customHeight="1" thickBot="1" x14ac:dyDescent="0.45">
      <c r="A8" s="222">
        <f>برنامه!E23</f>
        <v>0</v>
      </c>
      <c r="B8" s="223">
        <f>برنامه!Q14</f>
        <v>0</v>
      </c>
      <c r="C8" s="223">
        <f>برنامه!Q12</f>
        <v>0</v>
      </c>
      <c r="D8" s="224">
        <f>برنامه!E25</f>
        <v>0</v>
      </c>
      <c r="E8" s="224">
        <f>برنامه!E26</f>
        <v>0</v>
      </c>
      <c r="F8" s="224">
        <f>برنامه!Q35</f>
        <v>0</v>
      </c>
      <c r="G8" s="225">
        <f>SUM(A8:F8)</f>
        <v>0</v>
      </c>
      <c r="H8" s="222">
        <f>برنامه!N27</f>
        <v>0</v>
      </c>
      <c r="I8" s="223">
        <f>برنامه!O27</f>
        <v>0</v>
      </c>
      <c r="J8" s="224">
        <f>برنامه!P27</f>
        <v>0</v>
      </c>
      <c r="K8" s="224">
        <f>برنامه!Q35</f>
        <v>0</v>
      </c>
      <c r="L8" s="226">
        <f>H8+I8+J8+K8</f>
        <v>0</v>
      </c>
    </row>
    <row r="9" spans="1:12" ht="32.25" customHeight="1" x14ac:dyDescent="0.55000000000000004">
      <c r="A9" s="8"/>
      <c r="B9" s="8"/>
      <c r="C9" s="8"/>
      <c r="D9" s="8"/>
      <c r="E9" s="8"/>
      <c r="F9" s="8"/>
      <c r="G9" s="8"/>
    </row>
    <row r="10" spans="1:12" ht="32.25" customHeight="1" thickBot="1" x14ac:dyDescent="0.6">
      <c r="A10" s="8"/>
      <c r="B10" s="8"/>
      <c r="C10" s="8"/>
      <c r="D10" s="8"/>
      <c r="E10" s="8"/>
      <c r="F10" s="8"/>
      <c r="G10" s="8"/>
    </row>
    <row r="11" spans="1:12" ht="35.25" customHeight="1" thickBot="1" x14ac:dyDescent="0.6">
      <c r="A11" s="320" t="s">
        <v>70</v>
      </c>
      <c r="B11" s="321"/>
      <c r="C11" s="321"/>
      <c r="D11" s="322"/>
      <c r="E11" s="314" t="s">
        <v>104</v>
      </c>
      <c r="F11" s="315"/>
      <c r="G11" s="8"/>
    </row>
    <row r="12" spans="1:12" ht="42.75" customHeight="1" x14ac:dyDescent="0.4">
      <c r="A12" s="323" t="s">
        <v>105</v>
      </c>
      <c r="B12" s="324"/>
      <c r="C12" s="324"/>
      <c r="D12" s="325"/>
      <c r="E12" s="316">
        <f>'سایر هزینه های پرسنلی'!T21</f>
        <v>0</v>
      </c>
      <c r="F12" s="317"/>
      <c r="G12" s="312" t="s">
        <v>289</v>
      </c>
      <c r="H12" s="313"/>
    </row>
    <row r="13" spans="1:12" ht="42.75" customHeight="1" thickBot="1" x14ac:dyDescent="0.45">
      <c r="A13" s="326" t="s">
        <v>106</v>
      </c>
      <c r="B13" s="327"/>
      <c r="C13" s="327"/>
      <c r="D13" s="328"/>
      <c r="E13" s="318">
        <f>'سایر هزینه ها'!X24+'سایر هزینه ها'!X31</f>
        <v>0</v>
      </c>
      <c r="F13" s="319"/>
      <c r="G13" s="312" t="s">
        <v>290</v>
      </c>
      <c r="H13" s="313"/>
    </row>
    <row r="14" spans="1:12" ht="32.25" customHeight="1" thickBot="1" x14ac:dyDescent="0.6">
      <c r="A14" s="8"/>
      <c r="B14" s="8"/>
      <c r="C14" s="8"/>
      <c r="D14" s="8"/>
      <c r="E14" s="8"/>
      <c r="F14" s="8"/>
      <c r="G14" s="8"/>
    </row>
    <row r="15" spans="1:12" ht="63" customHeight="1" thickBot="1" x14ac:dyDescent="0.45">
      <c r="A15" s="227" t="s">
        <v>121</v>
      </c>
      <c r="B15" s="310" t="s">
        <v>122</v>
      </c>
      <c r="C15" s="310"/>
      <c r="D15" s="310"/>
      <c r="E15" s="310" t="s">
        <v>183</v>
      </c>
      <c r="F15" s="310"/>
      <c r="G15" s="310" t="s">
        <v>123</v>
      </c>
      <c r="H15" s="310"/>
      <c r="I15" s="310" t="s">
        <v>84</v>
      </c>
      <c r="J15" s="310"/>
      <c r="K15" s="310" t="s">
        <v>79</v>
      </c>
      <c r="L15" s="310"/>
    </row>
    <row r="16" spans="1:12" ht="109.5" customHeight="1" thickBot="1" x14ac:dyDescent="0.45">
      <c r="A16" s="263" t="s">
        <v>295</v>
      </c>
      <c r="B16" s="311" t="s">
        <v>296</v>
      </c>
      <c r="C16" s="311"/>
      <c r="D16" s="311"/>
      <c r="E16" s="311" t="s">
        <v>324</v>
      </c>
      <c r="F16" s="311"/>
      <c r="G16" s="311" t="s">
        <v>308</v>
      </c>
      <c r="H16" s="311"/>
      <c r="I16" s="311" t="s">
        <v>310</v>
      </c>
      <c r="J16" s="311"/>
      <c r="K16" s="311" t="s">
        <v>348</v>
      </c>
      <c r="L16" s="311"/>
    </row>
    <row r="22" spans="4:4" x14ac:dyDescent="0.4">
      <c r="D22" s="3"/>
    </row>
  </sheetData>
  <mergeCells count="24">
    <mergeCell ref="H6:L6"/>
    <mergeCell ref="B1:L2"/>
    <mergeCell ref="A4:L4"/>
    <mergeCell ref="A5:L5"/>
    <mergeCell ref="A6:G6"/>
    <mergeCell ref="B3:L3"/>
    <mergeCell ref="E11:F11"/>
    <mergeCell ref="E12:F12"/>
    <mergeCell ref="E13:F13"/>
    <mergeCell ref="A11:D11"/>
    <mergeCell ref="A12:D12"/>
    <mergeCell ref="A13:D13"/>
    <mergeCell ref="K15:L15"/>
    <mergeCell ref="K16:L16"/>
    <mergeCell ref="I15:J15"/>
    <mergeCell ref="I16:J16"/>
    <mergeCell ref="G15:H15"/>
    <mergeCell ref="G16:H16"/>
    <mergeCell ref="E15:F15"/>
    <mergeCell ref="E16:F16"/>
    <mergeCell ref="B15:D15"/>
    <mergeCell ref="B16:D16"/>
    <mergeCell ref="G12:H12"/>
    <mergeCell ref="G13:H13"/>
  </mergeCells>
  <phoneticPr fontId="3" type="noConversion"/>
  <pageMargins left="0" right="0" top="0.23622047244094491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rightToLeft="1" view="pageBreakPreview" zoomScale="60" zoomScaleNormal="75" workbookViewId="0">
      <selection activeCell="E6" sqref="E6:E8"/>
    </sheetView>
  </sheetViews>
  <sheetFormatPr defaultRowHeight="20.25" x14ac:dyDescent="0.55000000000000004"/>
  <cols>
    <col min="1" max="1" width="10.625" style="8" customWidth="1"/>
    <col min="2" max="2" width="11.75" style="8" customWidth="1"/>
    <col min="3" max="3" width="7" style="8" customWidth="1"/>
    <col min="4" max="4" width="21.625" style="8" customWidth="1"/>
    <col min="5" max="5" width="10.875" style="8" customWidth="1"/>
    <col min="6" max="6" width="9.5" style="8" customWidth="1"/>
    <col min="7" max="7" width="9.375" style="8" customWidth="1"/>
    <col min="8" max="8" width="10.625" style="8" customWidth="1"/>
    <col min="9" max="9" width="9" style="8" customWidth="1"/>
    <col min="10" max="10" width="9.375" style="8" customWidth="1"/>
    <col min="11" max="11" width="9.75" style="8" customWidth="1"/>
    <col min="12" max="12" width="9" style="8" customWidth="1"/>
    <col min="13" max="13" width="8.125" style="8" customWidth="1"/>
    <col min="14" max="14" width="11.625" style="8" customWidth="1"/>
    <col min="15" max="15" width="9.75" style="8" customWidth="1"/>
    <col min="16" max="16" width="8.125" style="8" customWidth="1"/>
    <col min="17" max="17" width="10.375" style="8" customWidth="1"/>
    <col min="18" max="16384" width="9" style="8"/>
  </cols>
  <sheetData>
    <row r="1" spans="1:17" ht="41.25" customHeight="1" thickTop="1" x14ac:dyDescent="0.55000000000000004">
      <c r="A1" s="409"/>
      <c r="B1" s="410"/>
      <c r="C1" s="411"/>
      <c r="D1" s="411"/>
      <c r="E1" s="366" t="s">
        <v>187</v>
      </c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7"/>
    </row>
    <row r="2" spans="1:17" ht="29.25" customHeight="1" x14ac:dyDescent="0.55000000000000004">
      <c r="A2" s="412" t="s">
        <v>96</v>
      </c>
      <c r="B2" s="413"/>
      <c r="C2" s="414"/>
      <c r="D2" s="414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9"/>
    </row>
    <row r="3" spans="1:17" ht="29.25" customHeight="1" x14ac:dyDescent="0.55000000000000004">
      <c r="A3" s="412" t="s">
        <v>333</v>
      </c>
      <c r="B3" s="413"/>
      <c r="C3" s="414"/>
      <c r="D3" s="414"/>
      <c r="E3" s="363" t="s">
        <v>356</v>
      </c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</row>
    <row r="4" spans="1:17" ht="21.75" customHeight="1" thickBot="1" x14ac:dyDescent="0.6">
      <c r="A4" s="415" t="s">
        <v>103</v>
      </c>
      <c r="B4" s="416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8"/>
    </row>
    <row r="5" spans="1:17" ht="24.75" customHeight="1" thickTop="1" thickBot="1" x14ac:dyDescent="0.75">
      <c r="A5" s="419" t="s">
        <v>119</v>
      </c>
      <c r="B5" s="419"/>
      <c r="C5" s="419"/>
      <c r="D5" s="419"/>
      <c r="E5" s="419"/>
      <c r="F5" s="419"/>
      <c r="G5" s="419"/>
      <c r="H5" s="419"/>
      <c r="I5" s="9"/>
      <c r="J5" s="9"/>
      <c r="K5" s="9"/>
      <c r="L5" s="9"/>
      <c r="M5" s="9"/>
      <c r="N5" s="9"/>
      <c r="O5" s="370" t="s">
        <v>0</v>
      </c>
      <c r="P5" s="370"/>
      <c r="Q5" s="371"/>
    </row>
    <row r="6" spans="1:17" ht="21" thickTop="1" x14ac:dyDescent="0.55000000000000004">
      <c r="A6" s="389" t="s">
        <v>168</v>
      </c>
      <c r="B6" s="345" t="s">
        <v>38</v>
      </c>
      <c r="C6" s="346"/>
      <c r="D6" s="355" t="s">
        <v>21</v>
      </c>
      <c r="E6" s="355" t="s">
        <v>48</v>
      </c>
      <c r="F6" s="400" t="s">
        <v>43</v>
      </c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1"/>
    </row>
    <row r="7" spans="1:17" x14ac:dyDescent="0.55000000000000004">
      <c r="A7" s="390"/>
      <c r="B7" s="347"/>
      <c r="C7" s="348"/>
      <c r="D7" s="356"/>
      <c r="E7" s="356"/>
      <c r="F7" s="356" t="s">
        <v>41</v>
      </c>
      <c r="G7" s="356"/>
      <c r="H7" s="356"/>
      <c r="I7" s="356" t="s">
        <v>42</v>
      </c>
      <c r="J7" s="356"/>
      <c r="K7" s="356"/>
      <c r="L7" s="386" t="s">
        <v>135</v>
      </c>
      <c r="M7" s="386" t="s">
        <v>40</v>
      </c>
      <c r="N7" s="356" t="s">
        <v>6</v>
      </c>
      <c r="O7" s="356"/>
      <c r="P7" s="356"/>
      <c r="Q7" s="402"/>
    </row>
    <row r="8" spans="1:17" ht="138.75" customHeight="1" x14ac:dyDescent="0.55000000000000004">
      <c r="A8" s="390"/>
      <c r="B8" s="349"/>
      <c r="C8" s="350"/>
      <c r="D8" s="356"/>
      <c r="E8" s="356"/>
      <c r="F8" s="10" t="s">
        <v>131</v>
      </c>
      <c r="G8" s="10" t="s">
        <v>132</v>
      </c>
      <c r="H8" s="10" t="s">
        <v>1</v>
      </c>
      <c r="I8" s="10" t="s">
        <v>131</v>
      </c>
      <c r="J8" s="10" t="s">
        <v>132</v>
      </c>
      <c r="K8" s="11" t="s">
        <v>1</v>
      </c>
      <c r="L8" s="386"/>
      <c r="M8" s="386"/>
      <c r="N8" s="10" t="s">
        <v>128</v>
      </c>
      <c r="O8" s="10" t="s">
        <v>39</v>
      </c>
      <c r="P8" s="10" t="s">
        <v>40</v>
      </c>
      <c r="Q8" s="12" t="s">
        <v>1</v>
      </c>
    </row>
    <row r="9" spans="1:17" ht="27" customHeight="1" x14ac:dyDescent="0.75">
      <c r="A9" s="391">
        <v>1805004000</v>
      </c>
      <c r="B9" s="351" t="s">
        <v>118</v>
      </c>
      <c r="C9" s="352"/>
      <c r="D9" s="97" t="s">
        <v>126</v>
      </c>
      <c r="E9" s="84">
        <f t="shared" ref="E9:E14" si="0">Q9</f>
        <v>0</v>
      </c>
      <c r="F9" s="84">
        <f>'حقوق و مزایای مستمر'!D9+'حقوق و مزایای مستمر'!D10+'حقوق و مزایای مستمر'!D11</f>
        <v>0</v>
      </c>
      <c r="G9" s="84">
        <f>'حقوق و مزایای مستمر'!D18+'حقوق و مزایای مستمر'!D19+'حقوق و مزایای مستمر'!D20+'حقوق و مزایای مستمر'!D25+'حقوق و مزایای مستمر'!D26+'حقوق و مزایای مستمر'!D27</f>
        <v>0</v>
      </c>
      <c r="H9" s="85">
        <f>F9+G9</f>
        <v>0</v>
      </c>
      <c r="I9" s="84">
        <f>'حقوق و مزایای مستمر'!D12+'حقوق و مزایای مستمر'!D13+'حقوق و مزایای مستمر'!D14</f>
        <v>0</v>
      </c>
      <c r="J9" s="84">
        <f>'حقوق و مزایای مستمر'!D15+'حقوق و مزایای مستمر'!D16+'حقوق و مزایای مستمر'!D17+'حقوق و مزایای مستمر'!D21+'حقوق و مزایای مستمر'!D22+'حقوق و مزایای مستمر'!D23+'حقوق و مزایای مستمر'!D28+'حقوق و مزایای مستمر'!D29+'حقوق و مزایای مستمر'!D30+'حقوق و مزایای مستمر'!D31+'حقوق و مزایای مستمر'!D32+'حقوق و مزایای مستمر'!D33</f>
        <v>0</v>
      </c>
      <c r="K9" s="85">
        <f>J9+I9</f>
        <v>0</v>
      </c>
      <c r="L9" s="84">
        <f>'سایر هزینه های پرسنلی'!D26</f>
        <v>0</v>
      </c>
      <c r="M9" s="84">
        <f>'سایر هزینه ها'!F35</f>
        <v>0</v>
      </c>
      <c r="N9" s="84">
        <f>H9+K9</f>
        <v>0</v>
      </c>
      <c r="O9" s="84">
        <f t="shared" ref="O9:P11" si="1">L9</f>
        <v>0</v>
      </c>
      <c r="P9" s="84">
        <f t="shared" si="1"/>
        <v>0</v>
      </c>
      <c r="Q9" s="20">
        <f>P9+O9+N9</f>
        <v>0</v>
      </c>
    </row>
    <row r="10" spans="1:17" ht="27" customHeight="1" x14ac:dyDescent="0.75">
      <c r="A10" s="391"/>
      <c r="B10" s="353"/>
      <c r="C10" s="354"/>
      <c r="D10" s="97" t="s">
        <v>76</v>
      </c>
      <c r="E10" s="84">
        <f t="shared" si="0"/>
        <v>0</v>
      </c>
      <c r="F10" s="84">
        <f>'حقوق و مزایای مستمر'!J9+'حقوق و مزایای مستمر'!J10+'حقوق و مزایای مستمر'!J11</f>
        <v>0</v>
      </c>
      <c r="G10" s="84">
        <f>'حقوق و مزایای مستمر'!J18+'حقوق و مزایای مستمر'!J19+'حقوق و مزایای مستمر'!J20+'حقوق و مزایای مستمر'!J25+'حقوق و مزایای مستمر'!J26+'حقوق و مزایای مستمر'!J27</f>
        <v>0</v>
      </c>
      <c r="H10" s="85">
        <f t="shared" ref="H10:H18" si="2">F10+G10</f>
        <v>0</v>
      </c>
      <c r="I10" s="84">
        <f>'حقوق و مزایای مستمر'!J12+'حقوق و مزایای مستمر'!J13+'حقوق و مزایای مستمر'!J14</f>
        <v>0</v>
      </c>
      <c r="J10" s="84">
        <f>'حقوق و مزایای مستمر'!J15+'حقوق و مزایای مستمر'!J16+'حقوق و مزایای مستمر'!J17+'حقوق و مزایای مستمر'!J21+'حقوق و مزایای مستمر'!J22+'حقوق و مزایای مستمر'!J23+'حقوق و مزایای مستمر'!J28+'حقوق و مزایای مستمر'!J29+'حقوق و مزایای مستمر'!J30+'حقوق و مزایای مستمر'!J31+'حقوق و مزایای مستمر'!J32+'حقوق و مزایای مستمر'!J33</f>
        <v>0</v>
      </c>
      <c r="K10" s="85">
        <f t="shared" ref="K10:K18" si="3">J10+I10</f>
        <v>0</v>
      </c>
      <c r="L10" s="84">
        <f>'سایر هزینه های پرسنلی'!J26</f>
        <v>0</v>
      </c>
      <c r="M10" s="84">
        <f>'سایر هزینه ها'!L35</f>
        <v>0</v>
      </c>
      <c r="N10" s="84">
        <f>H10+K10</f>
        <v>0</v>
      </c>
      <c r="O10" s="84">
        <f t="shared" si="1"/>
        <v>0</v>
      </c>
      <c r="P10" s="84">
        <f t="shared" si="1"/>
        <v>0</v>
      </c>
      <c r="Q10" s="20">
        <f t="shared" ref="Q10:Q22" si="4">P10+O10+N10</f>
        <v>0</v>
      </c>
    </row>
    <row r="11" spans="1:17" ht="27" customHeight="1" x14ac:dyDescent="0.75">
      <c r="A11" s="343">
        <v>1602001000</v>
      </c>
      <c r="B11" s="357" t="s">
        <v>274</v>
      </c>
      <c r="C11" s="358"/>
      <c r="D11" s="98" t="s">
        <v>327</v>
      </c>
      <c r="E11" s="86">
        <f t="shared" si="0"/>
        <v>0</v>
      </c>
      <c r="F11" s="86">
        <f>'حقوق و مزایای مستمر'!K9+'حقوق و مزایای مستمر'!K10+'حقوق و مزایای مستمر'!K11</f>
        <v>0</v>
      </c>
      <c r="G11" s="86">
        <f>'حقوق و مزایای مستمر'!K18+'حقوق و مزایای مستمر'!K19+'حقوق و مزایای مستمر'!K20+'حقوق و مزایای مستمر'!K25+'حقوق و مزایای مستمر'!K26+'حقوق و مزایای مستمر'!K27</f>
        <v>0</v>
      </c>
      <c r="H11" s="85">
        <f t="shared" si="2"/>
        <v>0</v>
      </c>
      <c r="I11" s="86">
        <f>'حقوق و مزایای مستمر'!K12+'حقوق و مزایای مستمر'!K13+'حقوق و مزایای مستمر'!K14</f>
        <v>0</v>
      </c>
      <c r="J11" s="86">
        <f>'حقوق و مزایای مستمر'!K15+'حقوق و مزایای مستمر'!K16+'حقوق و مزایای مستمر'!K17+'حقوق و مزایای مستمر'!K21+'حقوق و مزایای مستمر'!K22+'حقوق و مزایای مستمر'!K23+'حقوق و مزایای مستمر'!K28+'حقوق و مزایای مستمر'!K29+'حقوق و مزایای مستمر'!K30+'حقوق و مزایای مستمر'!K31+'حقوق و مزایای مستمر'!K32+'حقوق و مزایای مستمر'!K33</f>
        <v>0</v>
      </c>
      <c r="K11" s="85">
        <f t="shared" si="3"/>
        <v>0</v>
      </c>
      <c r="L11" s="86">
        <f>'سایر هزینه های پرسنلی'!K26</f>
        <v>0</v>
      </c>
      <c r="M11" s="86">
        <f>'سایر هزینه ها'!M35</f>
        <v>0</v>
      </c>
      <c r="N11" s="86">
        <f>H11+K11</f>
        <v>0</v>
      </c>
      <c r="O11" s="86">
        <f t="shared" si="1"/>
        <v>0</v>
      </c>
      <c r="P11" s="86">
        <f t="shared" si="1"/>
        <v>0</v>
      </c>
      <c r="Q11" s="20">
        <f t="shared" si="4"/>
        <v>0</v>
      </c>
    </row>
    <row r="12" spans="1:17" ht="27" customHeight="1" x14ac:dyDescent="0.75">
      <c r="A12" s="344"/>
      <c r="B12" s="359"/>
      <c r="C12" s="360"/>
      <c r="D12" s="98" t="s">
        <v>330</v>
      </c>
      <c r="E12" s="86">
        <f t="shared" si="0"/>
        <v>0</v>
      </c>
      <c r="F12" s="86">
        <f>'حقوق و مزایای مستمر'!L9+'حقوق و مزایای مستمر'!L10+'حقوق و مزایای مستمر'!L11</f>
        <v>0</v>
      </c>
      <c r="G12" s="86">
        <f>'حقوق و مزایای مستمر'!L18+'حقوق و مزایای مستمر'!L19+'حقوق و مزایای مستمر'!L20+'حقوق و مزایای مستمر'!L25+'حقوق و مزایای مستمر'!L26+'حقوق و مزایای مستمر'!L27</f>
        <v>0</v>
      </c>
      <c r="H12" s="85">
        <f t="shared" si="2"/>
        <v>0</v>
      </c>
      <c r="I12" s="86">
        <f>'حقوق و مزایای مستمر'!L12+'حقوق و مزایای مستمر'!L13+'حقوق و مزایای مستمر'!L14</f>
        <v>0</v>
      </c>
      <c r="J12" s="86">
        <f>'حقوق و مزایای مستمر'!L15+'حقوق و مزایای مستمر'!L16+'حقوق و مزایای مستمر'!L17+'حقوق و مزایای مستمر'!L21+'حقوق و مزایای مستمر'!L22+'حقوق و مزایای مستمر'!L23+'حقوق و مزایای مستمر'!L28+'حقوق و مزایای مستمر'!L29+'حقوق و مزایای مستمر'!L30+'حقوق و مزایای مستمر'!L31+'حقوق و مزایای مستمر'!L32+'حقوق و مزایای مستمر'!L33</f>
        <v>0</v>
      </c>
      <c r="K12" s="85">
        <f t="shared" si="3"/>
        <v>0</v>
      </c>
      <c r="L12" s="86">
        <f>'سایر هزینه های پرسنلی'!L26</f>
        <v>0</v>
      </c>
      <c r="M12" s="86">
        <f>'سایر هزینه ها'!N35</f>
        <v>0</v>
      </c>
      <c r="N12" s="86">
        <f>H12+K12</f>
        <v>0</v>
      </c>
      <c r="O12" s="86">
        <f t="shared" ref="O12" si="5">L12</f>
        <v>0</v>
      </c>
      <c r="P12" s="86">
        <f t="shared" ref="P12" si="6">M12</f>
        <v>0</v>
      </c>
      <c r="Q12" s="20">
        <f t="shared" ref="Q12" si="7">P12+O12+N12</f>
        <v>0</v>
      </c>
    </row>
    <row r="13" spans="1:17" ht="27" customHeight="1" x14ac:dyDescent="0.75">
      <c r="A13" s="392">
        <v>1803004000</v>
      </c>
      <c r="B13" s="351" t="s">
        <v>206</v>
      </c>
      <c r="C13" s="352"/>
      <c r="D13" s="97" t="s">
        <v>2</v>
      </c>
      <c r="E13" s="84">
        <f t="shared" si="0"/>
        <v>0</v>
      </c>
      <c r="F13" s="84">
        <f>'حقوق و مزایای مستمر'!E9+'حقوق و مزایای مستمر'!E10+'حقوق و مزایای مستمر'!E11</f>
        <v>0</v>
      </c>
      <c r="G13" s="84">
        <f>'حقوق و مزایای مستمر'!E18+'حقوق و مزایای مستمر'!E19+'حقوق و مزایای مستمر'!E20+'حقوق و مزایای مستمر'!E25+'حقوق و مزایای مستمر'!E26+'حقوق و مزایای مستمر'!E27</f>
        <v>0</v>
      </c>
      <c r="H13" s="85">
        <f t="shared" si="2"/>
        <v>0</v>
      </c>
      <c r="I13" s="84">
        <f>'حقوق و مزایای مستمر'!E12+'حقوق و مزایای مستمر'!E13+'حقوق و مزایای مستمر'!E14</f>
        <v>0</v>
      </c>
      <c r="J13" s="84">
        <f>'حقوق و مزایای مستمر'!E15+'حقوق و مزایای مستمر'!E16+'حقوق و مزایای مستمر'!E17+'حقوق و مزایای مستمر'!E21+'حقوق و مزایای مستمر'!E22+'حقوق و مزایای مستمر'!E23+'حقوق و مزایای مستمر'!E28+'حقوق و مزایای مستمر'!E29+'حقوق و مزایای مستمر'!E30+'حقوق و مزایای مستمر'!E31+'حقوق و مزایای مستمر'!E32+'حقوق و مزایای مستمر'!E33</f>
        <v>0</v>
      </c>
      <c r="K13" s="85">
        <f t="shared" si="3"/>
        <v>0</v>
      </c>
      <c r="L13" s="84">
        <f>'سایر هزینه های پرسنلی'!E26</f>
        <v>0</v>
      </c>
      <c r="M13" s="84">
        <f>'سایر هزینه ها'!G35</f>
        <v>0</v>
      </c>
      <c r="N13" s="84">
        <f t="shared" ref="N13:N18" si="8">H13+K13</f>
        <v>0</v>
      </c>
      <c r="O13" s="84">
        <f t="shared" ref="O13:O18" si="9">L13</f>
        <v>0</v>
      </c>
      <c r="P13" s="84">
        <f t="shared" ref="P13:P22" si="10">M13</f>
        <v>0</v>
      </c>
      <c r="Q13" s="20">
        <f t="shared" si="4"/>
        <v>0</v>
      </c>
    </row>
    <row r="14" spans="1:17" ht="27" customHeight="1" x14ac:dyDescent="0.55000000000000004">
      <c r="A14" s="393"/>
      <c r="B14" s="353"/>
      <c r="C14" s="354"/>
      <c r="D14" s="97" t="s">
        <v>22</v>
      </c>
      <c r="E14" s="87">
        <f t="shared" si="0"/>
        <v>0</v>
      </c>
      <c r="F14" s="87">
        <f>'حقوق و مزایای مستمر'!M9+'حقوق و مزایای مستمر'!M10+'حقوق و مزایای مستمر'!M11+'حقوق و مزایای مستمر'!N9+'حقوق و مزایای مستمر'!N10+'حقوق و مزایای مستمر'!N11</f>
        <v>0</v>
      </c>
      <c r="G14" s="87">
        <f>'حقوق و مزایای مستمر'!M18+'حقوق و مزایای مستمر'!M19+'حقوق و مزایای مستمر'!M20+'حقوق و مزایای مستمر'!N18+'حقوق و مزایای مستمر'!N19+'حقوق و مزایای مستمر'!N20+'حقوق و مزایای مستمر'!M25+'حقوق و مزایای مستمر'!M26+'حقوق و مزایای مستمر'!M27+'حقوق و مزایای مستمر'!N25+'حقوق و مزایای مستمر'!N26+'حقوق و مزایای مستمر'!N27</f>
        <v>0</v>
      </c>
      <c r="H14" s="106">
        <f t="shared" si="2"/>
        <v>0</v>
      </c>
      <c r="I14" s="87">
        <f>'حقوق و مزایای مستمر'!M12+'حقوق و مزایای مستمر'!M13+'حقوق و مزایای مستمر'!M14+'حقوق و مزایای مستمر'!N12+'حقوق و مزایای مستمر'!N13+'حقوق و مزایای مستمر'!N14</f>
        <v>0</v>
      </c>
      <c r="J14" s="87">
        <f>'حقوق و مزایای مستمر'!M15+'حقوق و مزایای مستمر'!M16+'حقوق و مزایای مستمر'!M17+'حقوق و مزایای مستمر'!N15+'حقوق و مزایای مستمر'!N16+'حقوق و مزایای مستمر'!N17+'حقوق و مزایای مستمر'!M28+'حقوق و مزایای مستمر'!M29+'حقوق و مزایای مستمر'!M30+'حقوق و مزایای مستمر'!N28+'حقوق و مزایای مستمر'!N29+'حقوق و مزایای مستمر'!N30+'حقوق و مزایای مستمر'!M31+'حقوق و مزایای مستمر'!M32+'حقوق و مزایای مستمر'!M33+'حقوق و مزایای مستمر'!N31+'حقوق و مزایای مستمر'!N32+'حقوق و مزایای مستمر'!N33</f>
        <v>0</v>
      </c>
      <c r="K14" s="106">
        <f t="shared" si="3"/>
        <v>0</v>
      </c>
      <c r="L14" s="87">
        <f>'سایر هزینه های پرسنلی'!M26+'سایر هزینه های پرسنلی'!N26</f>
        <v>0</v>
      </c>
      <c r="M14" s="87">
        <f>'سایر هزینه ها'!O35+'سایر هزینه ها'!P35</f>
        <v>0</v>
      </c>
      <c r="N14" s="87">
        <f t="shared" si="8"/>
        <v>0</v>
      </c>
      <c r="O14" s="87">
        <f t="shared" si="9"/>
        <v>0</v>
      </c>
      <c r="P14" s="87">
        <f t="shared" si="10"/>
        <v>0</v>
      </c>
      <c r="Q14" s="20">
        <f t="shared" si="4"/>
        <v>0</v>
      </c>
    </row>
    <row r="15" spans="1:17" ht="27" customHeight="1" x14ac:dyDescent="0.75">
      <c r="A15" s="391">
        <v>1803048000</v>
      </c>
      <c r="B15" s="351" t="s">
        <v>167</v>
      </c>
      <c r="C15" s="352"/>
      <c r="D15" s="97" t="s">
        <v>126</v>
      </c>
      <c r="E15" s="84">
        <f>Q15</f>
        <v>0</v>
      </c>
      <c r="F15" s="84">
        <f>'حقوق و مزایای مستمر'!F9+'حقوق و مزایای مستمر'!F10+'حقوق و مزایای مستمر'!F11</f>
        <v>0</v>
      </c>
      <c r="G15" s="84">
        <f>'حقوق و مزایای مستمر'!F18+'حقوق و مزایای مستمر'!F19+'حقوق و مزایای مستمر'!F20+'حقوق و مزایای مستمر'!F25+'حقوق و مزایای مستمر'!F26+'حقوق و مزایای مستمر'!F27</f>
        <v>0</v>
      </c>
      <c r="H15" s="85">
        <f t="shared" si="2"/>
        <v>0</v>
      </c>
      <c r="I15" s="84">
        <f>'حقوق و مزایای مستمر'!F12+'حقوق و مزایای مستمر'!F13+'حقوق و مزایای مستمر'!F14</f>
        <v>0</v>
      </c>
      <c r="J15" s="84">
        <f>'حقوق و مزایای مستمر'!F15+'حقوق و مزایای مستمر'!F16+'حقوق و مزایای مستمر'!F17+'حقوق و مزایای مستمر'!F21+'حقوق و مزایای مستمر'!F22+'حقوق و مزایای مستمر'!F23+'حقوق و مزایای مستمر'!F28+'حقوق و مزایای مستمر'!F29+'حقوق و مزایای مستمر'!F30+'حقوق و مزایای مستمر'!F31+'حقوق و مزایای مستمر'!F32+'حقوق و مزایای مستمر'!F33</f>
        <v>0</v>
      </c>
      <c r="K15" s="85">
        <f t="shared" si="3"/>
        <v>0</v>
      </c>
      <c r="L15" s="84">
        <f>'سایر هزینه های پرسنلی'!F26</f>
        <v>0</v>
      </c>
      <c r="M15" s="84">
        <f>'سایر هزینه ها'!H35</f>
        <v>0</v>
      </c>
      <c r="N15" s="84">
        <f t="shared" si="8"/>
        <v>0</v>
      </c>
      <c r="O15" s="84">
        <f t="shared" si="9"/>
        <v>0</v>
      </c>
      <c r="P15" s="84">
        <f t="shared" si="10"/>
        <v>0</v>
      </c>
      <c r="Q15" s="20">
        <f t="shared" si="4"/>
        <v>0</v>
      </c>
    </row>
    <row r="16" spans="1:17" ht="27" customHeight="1" x14ac:dyDescent="0.75">
      <c r="A16" s="391"/>
      <c r="B16" s="353"/>
      <c r="C16" s="354"/>
      <c r="D16" s="97" t="s">
        <v>76</v>
      </c>
      <c r="E16" s="84">
        <f>Q16</f>
        <v>0</v>
      </c>
      <c r="F16" s="84">
        <f>'حقوق و مزایای مستمر'!O9+'حقوق و مزایای مستمر'!O10+'حقوق و مزایای مستمر'!O11</f>
        <v>0</v>
      </c>
      <c r="G16" s="84">
        <f>'حقوق و مزایای مستمر'!O18+'حقوق و مزایای مستمر'!O19+'حقوق و مزایای مستمر'!O20+'حقوق و مزایای مستمر'!O25+'حقوق و مزایای مستمر'!O26+'حقوق و مزایای مستمر'!O27</f>
        <v>0</v>
      </c>
      <c r="H16" s="85">
        <f t="shared" si="2"/>
        <v>0</v>
      </c>
      <c r="I16" s="84">
        <f>'حقوق و مزایای مستمر'!F12+'حقوق و مزایای مستمر'!F13+'حقوق و مزایای مستمر'!F14</f>
        <v>0</v>
      </c>
      <c r="J16" s="84">
        <f>'حقوق و مزایای مستمر'!O15+'حقوق و مزایای مستمر'!O16+'حقوق و مزایای مستمر'!O17+'حقوق و مزایای مستمر'!O21+'حقوق و مزایای مستمر'!O22+'حقوق و مزایای مستمر'!O23+'حقوق و مزایای مستمر'!O28+'حقوق و مزایای مستمر'!O29+'حقوق و مزایای مستمر'!O30+'حقوق و مزایای مستمر'!O31+'حقوق و مزایای مستمر'!O32+'حقوق و مزایای مستمر'!O33</f>
        <v>0</v>
      </c>
      <c r="K16" s="85">
        <f t="shared" si="3"/>
        <v>0</v>
      </c>
      <c r="L16" s="84">
        <f>'سایر هزینه های پرسنلی'!O26</f>
        <v>0</v>
      </c>
      <c r="M16" s="84">
        <f>'سایر هزینه ها'!Q35</f>
        <v>0</v>
      </c>
      <c r="N16" s="84">
        <f t="shared" si="8"/>
        <v>0</v>
      </c>
      <c r="O16" s="84">
        <f t="shared" si="9"/>
        <v>0</v>
      </c>
      <c r="P16" s="84">
        <f t="shared" si="10"/>
        <v>0</v>
      </c>
      <c r="Q16" s="20">
        <f t="shared" si="4"/>
        <v>0</v>
      </c>
    </row>
    <row r="17" spans="1:18" ht="29.25" customHeight="1" x14ac:dyDescent="0.55000000000000004">
      <c r="A17" s="229">
        <v>1804047000</v>
      </c>
      <c r="B17" s="397" t="s">
        <v>169</v>
      </c>
      <c r="C17" s="398"/>
      <c r="D17" s="99" t="s">
        <v>126</v>
      </c>
      <c r="E17" s="27">
        <f t="shared" ref="E17:E18" si="11">Q17</f>
        <v>0</v>
      </c>
      <c r="F17" s="27">
        <f>'حقوق و مزایای مستمر'!G9+'حقوق و مزایای مستمر'!G10+'حقوق و مزایای مستمر'!G11</f>
        <v>0</v>
      </c>
      <c r="G17" s="27">
        <f>'حقوق و مزایای مستمر'!G18+'حقوق و مزایای مستمر'!G19+'حقوق و مزایای مستمر'!G20+'حقوق و مزایای مستمر'!G25+'حقوق و مزایای مستمر'!G26+'حقوق و مزایای مستمر'!G27</f>
        <v>0</v>
      </c>
      <c r="H17" s="106">
        <f t="shared" si="2"/>
        <v>0</v>
      </c>
      <c r="I17" s="27">
        <f>'حقوق و مزایای مستمر'!G12+'حقوق و مزایای مستمر'!G13+'حقوق و مزایای مستمر'!G14</f>
        <v>0</v>
      </c>
      <c r="J17" s="27">
        <f>'حقوق و مزایای مستمر'!G15+'حقوق و مزایای مستمر'!G16+'حقوق و مزایای مستمر'!G17+'حقوق و مزایای مستمر'!G21+'حقوق و مزایای مستمر'!G22+'حقوق و مزایای مستمر'!G23+'حقوق و مزایای مستمر'!G28+'حقوق و مزایای مستمر'!G29+'حقوق و مزایای مستمر'!G30+'حقوق و مزایای مستمر'!G31+'حقوق و مزایای مستمر'!G32+'حقوق و مزایای مستمر'!G33</f>
        <v>0</v>
      </c>
      <c r="K17" s="106">
        <f t="shared" si="3"/>
        <v>0</v>
      </c>
      <c r="L17" s="27">
        <f>'سایر هزینه های پرسنلی'!G26</f>
        <v>0</v>
      </c>
      <c r="M17" s="27">
        <f>'سایر هزینه ها'!I35</f>
        <v>0</v>
      </c>
      <c r="N17" s="27">
        <f t="shared" si="8"/>
        <v>0</v>
      </c>
      <c r="O17" s="27">
        <f t="shared" si="9"/>
        <v>0</v>
      </c>
      <c r="P17" s="27">
        <f t="shared" si="10"/>
        <v>0</v>
      </c>
      <c r="Q17" s="20">
        <f t="shared" si="4"/>
        <v>0</v>
      </c>
    </row>
    <row r="18" spans="1:18" ht="27" customHeight="1" x14ac:dyDescent="0.75">
      <c r="A18" s="230">
        <v>1802066000</v>
      </c>
      <c r="B18" s="351" t="s">
        <v>204</v>
      </c>
      <c r="C18" s="352"/>
      <c r="D18" s="97" t="s">
        <v>126</v>
      </c>
      <c r="E18" s="84">
        <f t="shared" si="11"/>
        <v>0</v>
      </c>
      <c r="F18" s="84">
        <f>'حقوق و مزایای مستمر'!H9+'حقوق و مزایای مستمر'!H10+'حقوق و مزایای مستمر'!H11</f>
        <v>0</v>
      </c>
      <c r="G18" s="84">
        <f>'حقوق و مزایای مستمر'!H18+'حقوق و مزایای مستمر'!H19+'حقوق و مزایای مستمر'!H20+'حقوق و مزایای مستمر'!H25+'حقوق و مزایای مستمر'!H26+'حقوق و مزایای مستمر'!H27</f>
        <v>0</v>
      </c>
      <c r="H18" s="85">
        <f t="shared" si="2"/>
        <v>0</v>
      </c>
      <c r="I18" s="84">
        <f>'حقوق و مزایای مستمر'!H12+'حقوق و مزایای مستمر'!H13+'حقوق و مزایای مستمر'!H14</f>
        <v>0</v>
      </c>
      <c r="J18" s="84">
        <f>'حقوق و مزایای مستمر'!H15+'حقوق و مزایای مستمر'!H16+'حقوق و مزایای مستمر'!H17+'حقوق و مزایای مستمر'!H21+'حقوق و مزایای مستمر'!H22+'حقوق و مزایای مستمر'!H23+'حقوق و مزایای مستمر'!H28+'حقوق و مزایای مستمر'!H29+'حقوق و مزایای مستمر'!H30+'حقوق و مزایای مستمر'!H31+'حقوق و مزایای مستمر'!H32+'حقوق و مزایای مستمر'!H33</f>
        <v>0</v>
      </c>
      <c r="K18" s="85">
        <f t="shared" si="3"/>
        <v>0</v>
      </c>
      <c r="L18" s="84">
        <f>'سایر هزینه های پرسنلی'!H26</f>
        <v>0</v>
      </c>
      <c r="M18" s="84">
        <f>'سایر هزینه ها'!J35</f>
        <v>0</v>
      </c>
      <c r="N18" s="84">
        <f t="shared" si="8"/>
        <v>0</v>
      </c>
      <c r="O18" s="84">
        <f t="shared" si="9"/>
        <v>0</v>
      </c>
      <c r="P18" s="84">
        <f t="shared" si="10"/>
        <v>0</v>
      </c>
      <c r="Q18" s="20">
        <f t="shared" si="4"/>
        <v>0</v>
      </c>
    </row>
    <row r="19" spans="1:18" ht="27" customHeight="1" x14ac:dyDescent="0.55000000000000004">
      <c r="A19" s="437" t="s">
        <v>88</v>
      </c>
      <c r="B19" s="438"/>
      <c r="C19" s="439"/>
      <c r="D19" s="94" t="s">
        <v>305</v>
      </c>
      <c r="E19" s="88">
        <f>Q19</f>
        <v>0</v>
      </c>
      <c r="F19" s="88">
        <f>'حقوق و مزایای مستمر'!Q9+'حقوق و مزایای مستمر'!Q10+'حقوق و مزایای مستمر'!Q11</f>
        <v>0</v>
      </c>
      <c r="G19" s="88">
        <f>'حقوق و مزایای مستمر'!Q18+'حقوق و مزایای مستمر'!Q19+'حقوق و مزایای مستمر'!Q20+'حقوق و مزایای مستمر'!Q25+'حقوق و مزایای مستمر'!Q26+'حقوق و مزایای مستمر'!Q27</f>
        <v>0</v>
      </c>
      <c r="H19" s="106">
        <f t="shared" ref="H19:H22" si="12">SUM(F19:G19)</f>
        <v>0</v>
      </c>
      <c r="I19" s="88">
        <f>'حقوق و مزایای مستمر'!Q12+'حقوق و مزایای مستمر'!Q13+'حقوق و مزایای مستمر'!Q14</f>
        <v>0</v>
      </c>
      <c r="J19" s="88">
        <f>'حقوق و مزایای مستمر'!Q15+'حقوق و مزایای مستمر'!Q16+'حقوق و مزایای مستمر'!Q17+'حقوق و مزایای مستمر'!Q21+'حقوق و مزایای مستمر'!Q22+'حقوق و مزایای مستمر'!Q23+'حقوق و مزایای مستمر'!Q28+'حقوق و مزایای مستمر'!Q29+'حقوق و مزایای مستمر'!Q30+'حقوق و مزایای مستمر'!Q31+'حقوق و مزایای مستمر'!Q32+'حقوق و مزایای مستمر'!Q33</f>
        <v>0</v>
      </c>
      <c r="K19" s="106">
        <f t="shared" ref="K19:K22" si="13">J19+I19</f>
        <v>0</v>
      </c>
      <c r="L19" s="88">
        <f>'سایر هزینه های پرسنلی'!Q26</f>
        <v>0</v>
      </c>
      <c r="M19" s="88">
        <f>'سایر هزینه ها'!S35</f>
        <v>0</v>
      </c>
      <c r="N19" s="88">
        <f>H19+K19</f>
        <v>0</v>
      </c>
      <c r="O19" s="88">
        <f t="shared" ref="O19:O21" si="14">L19</f>
        <v>0</v>
      </c>
      <c r="P19" s="88">
        <f t="shared" si="10"/>
        <v>0</v>
      </c>
      <c r="Q19" s="20">
        <f t="shared" si="4"/>
        <v>0</v>
      </c>
    </row>
    <row r="20" spans="1:18" ht="27" customHeight="1" x14ac:dyDescent="0.55000000000000004">
      <c r="A20" s="437"/>
      <c r="B20" s="438"/>
      <c r="C20" s="439"/>
      <c r="D20" s="94" t="s">
        <v>144</v>
      </c>
      <c r="E20" s="88">
        <f t="shared" ref="E20:E21" si="15">Q20</f>
        <v>0</v>
      </c>
      <c r="F20" s="89"/>
      <c r="G20" s="89"/>
      <c r="H20" s="106">
        <f t="shared" si="12"/>
        <v>0</v>
      </c>
      <c r="I20" s="89"/>
      <c r="J20" s="89"/>
      <c r="K20" s="106">
        <f t="shared" si="13"/>
        <v>0</v>
      </c>
      <c r="L20" s="89"/>
      <c r="M20" s="88">
        <f>'سایر هزینه ها'!T35</f>
        <v>0</v>
      </c>
      <c r="N20" s="88">
        <f t="shared" ref="N20:N21" si="16">H20+K20</f>
        <v>0</v>
      </c>
      <c r="O20" s="88">
        <f t="shared" si="14"/>
        <v>0</v>
      </c>
      <c r="P20" s="88">
        <f t="shared" si="10"/>
        <v>0</v>
      </c>
      <c r="Q20" s="20">
        <f t="shared" si="4"/>
        <v>0</v>
      </c>
    </row>
    <row r="21" spans="1:18" ht="27" customHeight="1" x14ac:dyDescent="0.55000000000000004">
      <c r="A21" s="437"/>
      <c r="B21" s="438"/>
      <c r="C21" s="439"/>
      <c r="D21" s="94" t="s">
        <v>145</v>
      </c>
      <c r="E21" s="88">
        <f t="shared" si="15"/>
        <v>0</v>
      </c>
      <c r="F21" s="89"/>
      <c r="G21" s="89"/>
      <c r="H21" s="106">
        <f t="shared" si="12"/>
        <v>0</v>
      </c>
      <c r="I21" s="89"/>
      <c r="J21" s="89"/>
      <c r="K21" s="106">
        <f t="shared" si="13"/>
        <v>0</v>
      </c>
      <c r="L21" s="89"/>
      <c r="M21" s="88">
        <f>'سایر هزینه ها'!U35</f>
        <v>0</v>
      </c>
      <c r="N21" s="88">
        <f t="shared" si="16"/>
        <v>0</v>
      </c>
      <c r="O21" s="88">
        <f t="shared" si="14"/>
        <v>0</v>
      </c>
      <c r="P21" s="88">
        <f t="shared" si="10"/>
        <v>0</v>
      </c>
      <c r="Q21" s="20">
        <f t="shared" si="4"/>
        <v>0</v>
      </c>
    </row>
    <row r="22" spans="1:18" ht="27" customHeight="1" x14ac:dyDescent="0.75">
      <c r="A22" s="394" t="s">
        <v>294</v>
      </c>
      <c r="B22" s="395"/>
      <c r="C22" s="396"/>
      <c r="D22" s="396"/>
      <c r="E22" s="27">
        <f>Q22</f>
        <v>0</v>
      </c>
      <c r="F22" s="286"/>
      <c r="G22" s="286"/>
      <c r="H22" s="106">
        <f t="shared" si="12"/>
        <v>0</v>
      </c>
      <c r="I22" s="286"/>
      <c r="J22" s="286"/>
      <c r="K22" s="106">
        <f t="shared" si="13"/>
        <v>0</v>
      </c>
      <c r="L22" s="90">
        <f>'سایر هزینه های پرسنلی'!R26+'سایر هزینه های پرسنلی'!S26</f>
        <v>0</v>
      </c>
      <c r="M22" s="90">
        <f>'سایر هزینه ها'!V35+'سایر هزینه ها'!W35</f>
        <v>0</v>
      </c>
      <c r="N22" s="90">
        <f>H22+K22</f>
        <v>0</v>
      </c>
      <c r="O22" s="86">
        <f t="shared" ref="O22" si="17">L22</f>
        <v>0</v>
      </c>
      <c r="P22" s="21">
        <f t="shared" si="10"/>
        <v>0</v>
      </c>
      <c r="Q22" s="20">
        <f t="shared" si="4"/>
        <v>0</v>
      </c>
    </row>
    <row r="23" spans="1:18" s="13" customFormat="1" ht="27" customHeight="1" x14ac:dyDescent="0.2">
      <c r="A23" s="440" t="s">
        <v>3</v>
      </c>
      <c r="B23" s="441"/>
      <c r="C23" s="442"/>
      <c r="D23" s="100" t="s">
        <v>2</v>
      </c>
      <c r="E23" s="91">
        <f>Q23</f>
        <v>0</v>
      </c>
      <c r="F23" s="91">
        <f t="shared" ref="F23:K23" si="18">F9+F13+F15+F17+F18</f>
        <v>0</v>
      </c>
      <c r="G23" s="91">
        <f t="shared" si="18"/>
        <v>0</v>
      </c>
      <c r="H23" s="91">
        <f t="shared" si="18"/>
        <v>0</v>
      </c>
      <c r="I23" s="91">
        <f t="shared" si="18"/>
        <v>0</v>
      </c>
      <c r="J23" s="91">
        <f t="shared" si="18"/>
        <v>0</v>
      </c>
      <c r="K23" s="91">
        <f t="shared" si="18"/>
        <v>0</v>
      </c>
      <c r="L23" s="91">
        <f>L9+L13++L15+L17+L18</f>
        <v>0</v>
      </c>
      <c r="M23" s="91">
        <f>M9++M13+M15+M17+M18</f>
        <v>0</v>
      </c>
      <c r="N23" s="91">
        <f>N9+N13++N15+N17+N18</f>
        <v>0</v>
      </c>
      <c r="O23" s="91">
        <f>O9+O13+O15+O17+O18</f>
        <v>0</v>
      </c>
      <c r="P23" s="22">
        <f>P9+P13+P15+P17+P18</f>
        <v>0</v>
      </c>
      <c r="Q23" s="23">
        <f>Q9+Q13+Q15+Q17+Q18</f>
        <v>0</v>
      </c>
    </row>
    <row r="24" spans="1:18" s="13" customFormat="1" ht="27" customHeight="1" x14ac:dyDescent="0.2">
      <c r="A24" s="440"/>
      <c r="B24" s="441"/>
      <c r="C24" s="442"/>
      <c r="D24" s="100" t="s">
        <v>22</v>
      </c>
      <c r="E24" s="91">
        <f>Q24</f>
        <v>0</v>
      </c>
      <c r="F24" s="91">
        <f t="shared" ref="F24:Q24" si="19">F10+F11+F12+F14+F16</f>
        <v>0</v>
      </c>
      <c r="G24" s="91">
        <f t="shared" si="19"/>
        <v>0</v>
      </c>
      <c r="H24" s="91">
        <f t="shared" si="19"/>
        <v>0</v>
      </c>
      <c r="I24" s="91">
        <f t="shared" si="19"/>
        <v>0</v>
      </c>
      <c r="J24" s="91">
        <f t="shared" si="19"/>
        <v>0</v>
      </c>
      <c r="K24" s="91">
        <f t="shared" si="19"/>
        <v>0</v>
      </c>
      <c r="L24" s="91">
        <f t="shared" si="19"/>
        <v>0</v>
      </c>
      <c r="M24" s="91">
        <f t="shared" si="19"/>
        <v>0</v>
      </c>
      <c r="N24" s="91">
        <f t="shared" si="19"/>
        <v>0</v>
      </c>
      <c r="O24" s="91">
        <f t="shared" si="19"/>
        <v>0</v>
      </c>
      <c r="P24" s="22">
        <f t="shared" si="19"/>
        <v>0</v>
      </c>
      <c r="Q24" s="23">
        <f t="shared" si="19"/>
        <v>0</v>
      </c>
    </row>
    <row r="25" spans="1:18" s="13" customFormat="1" ht="27" customHeight="1" x14ac:dyDescent="0.2">
      <c r="A25" s="440"/>
      <c r="B25" s="441"/>
      <c r="C25" s="442"/>
      <c r="D25" s="96" t="s">
        <v>88</v>
      </c>
      <c r="E25" s="92">
        <f>Q25</f>
        <v>0</v>
      </c>
      <c r="F25" s="91">
        <f>F19</f>
        <v>0</v>
      </c>
      <c r="G25" s="91">
        <f>G19</f>
        <v>0</v>
      </c>
      <c r="H25" s="91">
        <f>SUM(F25:G25)</f>
        <v>0</v>
      </c>
      <c r="I25" s="92">
        <f>I19+I20+I21</f>
        <v>0</v>
      </c>
      <c r="J25" s="92">
        <f>J19+J20+J21</f>
        <v>0</v>
      </c>
      <c r="K25" s="91">
        <f>SUM(I25:J25)</f>
        <v>0</v>
      </c>
      <c r="L25" s="92">
        <f>L19+L20+L21</f>
        <v>0</v>
      </c>
      <c r="M25" s="92">
        <f t="shared" ref="M25:P25" si="20">M19+M20+M21</f>
        <v>0</v>
      </c>
      <c r="N25" s="92">
        <f t="shared" si="20"/>
        <v>0</v>
      </c>
      <c r="O25" s="92">
        <f t="shared" si="20"/>
        <v>0</v>
      </c>
      <c r="P25" s="24">
        <f t="shared" si="20"/>
        <v>0</v>
      </c>
      <c r="Q25" s="23">
        <f>SUM(N25:P25)</f>
        <v>0</v>
      </c>
    </row>
    <row r="26" spans="1:18" s="13" customFormat="1" ht="27" customHeight="1" x14ac:dyDescent="0.2">
      <c r="A26" s="440"/>
      <c r="B26" s="441"/>
      <c r="C26" s="442"/>
      <c r="D26" s="95" t="s">
        <v>294</v>
      </c>
      <c r="E26" s="92">
        <f>Q26</f>
        <v>0</v>
      </c>
      <c r="F26" s="93"/>
      <c r="G26" s="93"/>
      <c r="H26" s="91">
        <f>SUM(F26:G26)</f>
        <v>0</v>
      </c>
      <c r="I26" s="92">
        <f>I22</f>
        <v>0</v>
      </c>
      <c r="J26" s="92">
        <f>J22</f>
        <v>0</v>
      </c>
      <c r="K26" s="91">
        <f>SUM(I26:J26)</f>
        <v>0</v>
      </c>
      <c r="L26" s="92">
        <f>L22</f>
        <v>0</v>
      </c>
      <c r="M26" s="92">
        <f>M22</f>
        <v>0</v>
      </c>
      <c r="N26" s="92">
        <f t="shared" ref="N26:P26" si="21">N22</f>
        <v>0</v>
      </c>
      <c r="O26" s="92">
        <f t="shared" si="21"/>
        <v>0</v>
      </c>
      <c r="P26" s="24">
        <f t="shared" si="21"/>
        <v>0</v>
      </c>
      <c r="Q26" s="23">
        <f>SUM(N26:P26)</f>
        <v>0</v>
      </c>
    </row>
    <row r="27" spans="1:18" ht="24" customHeight="1" thickBot="1" x14ac:dyDescent="0.6">
      <c r="A27" s="420" t="s">
        <v>5</v>
      </c>
      <c r="B27" s="421"/>
      <c r="C27" s="422"/>
      <c r="D27" s="422"/>
      <c r="E27" s="83">
        <f>SUM(E23:E26)</f>
        <v>0</v>
      </c>
      <c r="F27" s="83">
        <f t="shared" ref="F27:P27" si="22">SUM(F23:F26)</f>
        <v>0</v>
      </c>
      <c r="G27" s="83">
        <f t="shared" si="22"/>
        <v>0</v>
      </c>
      <c r="H27" s="83">
        <f t="shared" si="22"/>
        <v>0</v>
      </c>
      <c r="I27" s="83">
        <f t="shared" si="22"/>
        <v>0</v>
      </c>
      <c r="J27" s="83">
        <f t="shared" si="22"/>
        <v>0</v>
      </c>
      <c r="K27" s="83">
        <f>SUM(K23:K26)</f>
        <v>0</v>
      </c>
      <c r="L27" s="83">
        <f t="shared" si="22"/>
        <v>0</v>
      </c>
      <c r="M27" s="83">
        <f t="shared" si="22"/>
        <v>0</v>
      </c>
      <c r="N27" s="83">
        <f t="shared" si="22"/>
        <v>0</v>
      </c>
      <c r="O27" s="83">
        <f t="shared" si="22"/>
        <v>0</v>
      </c>
      <c r="P27" s="25">
        <f t="shared" si="22"/>
        <v>0</v>
      </c>
      <c r="Q27" s="26">
        <f>SUM(Q23:Q26)</f>
        <v>0</v>
      </c>
    </row>
    <row r="28" spans="1:18" s="14" customFormat="1" ht="25.5" customHeight="1" thickTop="1" x14ac:dyDescent="0.85">
      <c r="A28" s="423" t="s">
        <v>120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4"/>
    </row>
    <row r="29" spans="1:18" s="15" customFormat="1" ht="30" customHeight="1" thickBot="1" x14ac:dyDescent="0.9">
      <c r="A29" s="425" t="s">
        <v>125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6"/>
    </row>
    <row r="30" spans="1:18" ht="25.5" customHeight="1" x14ac:dyDescent="0.55000000000000004">
      <c r="A30" s="427" t="s">
        <v>4</v>
      </c>
      <c r="B30" s="428"/>
      <c r="C30" s="399"/>
      <c r="D30" s="399" t="s">
        <v>46</v>
      </c>
      <c r="E30" s="374" t="s">
        <v>48</v>
      </c>
      <c r="F30" s="374"/>
      <c r="G30" s="374"/>
      <c r="H30" s="374"/>
      <c r="I30" s="374"/>
      <c r="J30" s="374"/>
      <c r="K30" s="374" t="s">
        <v>47</v>
      </c>
      <c r="L30" s="374"/>
      <c r="M30" s="374"/>
      <c r="N30" s="374"/>
      <c r="O30" s="374"/>
      <c r="P30" s="374"/>
      <c r="Q30" s="375"/>
      <c r="R30" s="16"/>
    </row>
    <row r="31" spans="1:18" ht="45" customHeight="1" x14ac:dyDescent="0.55000000000000004">
      <c r="A31" s="429"/>
      <c r="B31" s="430"/>
      <c r="C31" s="356"/>
      <c r="D31" s="356"/>
      <c r="E31" s="386"/>
      <c r="F31" s="386"/>
      <c r="G31" s="386"/>
      <c r="H31" s="386"/>
      <c r="I31" s="386"/>
      <c r="J31" s="386"/>
      <c r="K31" s="382" t="s">
        <v>200</v>
      </c>
      <c r="L31" s="383"/>
      <c r="M31" s="383"/>
      <c r="N31" s="384"/>
      <c r="O31" s="382" t="s">
        <v>201</v>
      </c>
      <c r="P31" s="383"/>
      <c r="Q31" s="254" t="s">
        <v>5</v>
      </c>
      <c r="R31" s="16"/>
    </row>
    <row r="32" spans="1:18" ht="26.1" customHeight="1" x14ac:dyDescent="0.7">
      <c r="A32" s="431" t="s">
        <v>44</v>
      </c>
      <c r="B32" s="432"/>
      <c r="C32" s="433"/>
      <c r="D32" s="17" t="s">
        <v>2</v>
      </c>
      <c r="E32" s="387"/>
      <c r="F32" s="387"/>
      <c r="G32" s="387"/>
      <c r="H32" s="387"/>
      <c r="I32" s="387"/>
      <c r="J32" s="387"/>
      <c r="K32" s="381">
        <f>'تملک دارائیهای سرمایه ای '!F9</f>
        <v>0</v>
      </c>
      <c r="L32" s="381"/>
      <c r="M32" s="381"/>
      <c r="N32" s="381"/>
      <c r="O32" s="378">
        <f>'تملک دارائیهای سرمایه ای '!F10</f>
        <v>0</v>
      </c>
      <c r="P32" s="379"/>
      <c r="Q32" s="269">
        <f>SUM(K32:P32)</f>
        <v>0</v>
      </c>
    </row>
    <row r="33" spans="1:17" ht="26.1" customHeight="1" x14ac:dyDescent="0.7">
      <c r="A33" s="431"/>
      <c r="B33" s="432"/>
      <c r="C33" s="433"/>
      <c r="D33" s="17" t="s">
        <v>22</v>
      </c>
      <c r="E33" s="388"/>
      <c r="F33" s="388"/>
      <c r="G33" s="388"/>
      <c r="H33" s="388"/>
      <c r="I33" s="388"/>
      <c r="J33" s="388"/>
      <c r="K33" s="372">
        <f>'تملک دارائیهای سرمایه ای '!G9+'تملک دارائیهای سرمایه ای '!H9+'تملک دارائیهای سرمایه ای '!I9+'تملک دارائیهای سرمایه ای '!J9+'تملک دارائیهای سرمایه ای '!K9+'تملک دارائیهای سرمایه ای '!L9</f>
        <v>0</v>
      </c>
      <c r="L33" s="373"/>
      <c r="M33" s="373"/>
      <c r="N33" s="373"/>
      <c r="O33" s="378">
        <f>'تملک دارائیهای سرمایه ای '!G10+'تملک دارائیهای سرمایه ای '!H10+'تملک دارائیهای سرمایه ای '!I10+'تملک دارائیهای سرمایه ای '!J10+'تملک دارائیهای سرمایه ای '!K10+'تملک دارائیهای سرمایه ای '!L10</f>
        <v>0</v>
      </c>
      <c r="P33" s="379"/>
      <c r="Q33" s="269">
        <f t="shared" ref="Q33:Q34" si="23">SUM(K33:P33)</f>
        <v>0</v>
      </c>
    </row>
    <row r="34" spans="1:17" ht="26.1" customHeight="1" x14ac:dyDescent="0.7">
      <c r="A34" s="431"/>
      <c r="B34" s="432"/>
      <c r="C34" s="433"/>
      <c r="D34" s="17" t="s">
        <v>23</v>
      </c>
      <c r="E34" s="388"/>
      <c r="F34" s="388"/>
      <c r="G34" s="388"/>
      <c r="H34" s="388"/>
      <c r="I34" s="388"/>
      <c r="J34" s="388"/>
      <c r="K34" s="373">
        <f>'تملک دارائیهای سرمایه ای '!M9</f>
        <v>0</v>
      </c>
      <c r="L34" s="373"/>
      <c r="M34" s="373"/>
      <c r="N34" s="373"/>
      <c r="O34" s="378">
        <f>'تملک دارائیهای سرمایه ای '!M10</f>
        <v>0</v>
      </c>
      <c r="P34" s="379"/>
      <c r="Q34" s="269">
        <f t="shared" si="23"/>
        <v>0</v>
      </c>
    </row>
    <row r="35" spans="1:17" ht="26.1" customHeight="1" thickBot="1" x14ac:dyDescent="0.75">
      <c r="A35" s="434"/>
      <c r="B35" s="435"/>
      <c r="C35" s="436"/>
      <c r="D35" s="270" t="s">
        <v>26</v>
      </c>
      <c r="E35" s="385"/>
      <c r="F35" s="385"/>
      <c r="G35" s="385"/>
      <c r="H35" s="385"/>
      <c r="I35" s="385"/>
      <c r="J35" s="385"/>
      <c r="K35" s="380">
        <f>SUM(K32:N34)</f>
        <v>0</v>
      </c>
      <c r="L35" s="380"/>
      <c r="M35" s="380"/>
      <c r="N35" s="380"/>
      <c r="O35" s="403">
        <f>SUM(O32:O34)</f>
        <v>0</v>
      </c>
      <c r="P35" s="404"/>
      <c r="Q35" s="271">
        <f>SUM(Q32:Q34)</f>
        <v>0</v>
      </c>
    </row>
    <row r="36" spans="1:17" ht="141" customHeight="1" x14ac:dyDescent="0.55000000000000004">
      <c r="A36" s="405" t="s">
        <v>121</v>
      </c>
      <c r="B36" s="406"/>
      <c r="C36" s="361"/>
      <c r="D36" s="251" t="s">
        <v>122</v>
      </c>
      <c r="E36" s="361" t="s">
        <v>80</v>
      </c>
      <c r="F36" s="361"/>
      <c r="G36" s="361"/>
      <c r="H36" s="361" t="s">
        <v>127</v>
      </c>
      <c r="I36" s="361"/>
      <c r="J36" s="361"/>
      <c r="K36" s="361"/>
      <c r="L36" s="361" t="s">
        <v>84</v>
      </c>
      <c r="M36" s="361"/>
      <c r="N36" s="361"/>
      <c r="O36" s="361" t="s">
        <v>79</v>
      </c>
      <c r="P36" s="361"/>
      <c r="Q36" s="376"/>
    </row>
    <row r="37" spans="1:17" ht="115.5" customHeight="1" thickBot="1" x14ac:dyDescent="0.6">
      <c r="A37" s="407" t="s">
        <v>297</v>
      </c>
      <c r="B37" s="408"/>
      <c r="C37" s="362"/>
      <c r="D37" s="264" t="s">
        <v>296</v>
      </c>
      <c r="E37" s="362" t="s">
        <v>298</v>
      </c>
      <c r="F37" s="362"/>
      <c r="G37" s="362"/>
      <c r="H37" s="362" t="s">
        <v>308</v>
      </c>
      <c r="I37" s="362"/>
      <c r="J37" s="362"/>
      <c r="K37" s="362"/>
      <c r="L37" s="362" t="s">
        <v>310</v>
      </c>
      <c r="M37" s="362"/>
      <c r="N37" s="362"/>
      <c r="O37" s="362" t="s">
        <v>348</v>
      </c>
      <c r="P37" s="362"/>
      <c r="Q37" s="377"/>
    </row>
    <row r="38" spans="1:17" ht="12" customHeight="1" thickBot="1" x14ac:dyDescent="0.6"/>
    <row r="39" spans="1:17" ht="20.25" customHeight="1" thickTop="1" thickBot="1" x14ac:dyDescent="0.6">
      <c r="C39" s="18" t="s">
        <v>137</v>
      </c>
      <c r="D39" s="19" t="str">
        <f>IF('بودجه ریزی مبتنی برعملکرد '!I36=('حقوق و مزایای مستمر'!R35+'سایر هزینه های پرسنلی'!T26+'سایر هزینه ها'!X35),"رعایت شده است","رعایت نشده است")</f>
        <v>رعایت شده است</v>
      </c>
    </row>
    <row r="40" spans="1:17" ht="21" thickTop="1" x14ac:dyDescent="0.55000000000000004"/>
  </sheetData>
  <mergeCells count="63">
    <mergeCell ref="O35:P35"/>
    <mergeCell ref="A36:C36"/>
    <mergeCell ref="A37:C37"/>
    <mergeCell ref="A1:D1"/>
    <mergeCell ref="A2:D2"/>
    <mergeCell ref="A3:D3"/>
    <mergeCell ref="A4:Q4"/>
    <mergeCell ref="A5:H5"/>
    <mergeCell ref="A27:D27"/>
    <mergeCell ref="A28:Q28"/>
    <mergeCell ref="A29:Q29"/>
    <mergeCell ref="A30:C31"/>
    <mergeCell ref="A32:C35"/>
    <mergeCell ref="L36:N36"/>
    <mergeCell ref="A19:C21"/>
    <mergeCell ref="A23:C26"/>
    <mergeCell ref="O31:P31"/>
    <mergeCell ref="A6:A8"/>
    <mergeCell ref="A9:A10"/>
    <mergeCell ref="A13:A14"/>
    <mergeCell ref="A22:D22"/>
    <mergeCell ref="A15:A16"/>
    <mergeCell ref="B15:C16"/>
    <mergeCell ref="B17:C17"/>
    <mergeCell ref="B18:C18"/>
    <mergeCell ref="D30:D31"/>
    <mergeCell ref="F6:Q6"/>
    <mergeCell ref="D6:D8"/>
    <mergeCell ref="M7:M8"/>
    <mergeCell ref="N7:Q7"/>
    <mergeCell ref="F7:H7"/>
    <mergeCell ref="L7:L8"/>
    <mergeCell ref="K35:N35"/>
    <mergeCell ref="K34:N34"/>
    <mergeCell ref="K32:N32"/>
    <mergeCell ref="K31:N31"/>
    <mergeCell ref="E35:J35"/>
    <mergeCell ref="E30:J31"/>
    <mergeCell ref="E32:J32"/>
    <mergeCell ref="E33:J33"/>
    <mergeCell ref="E34:J34"/>
    <mergeCell ref="E36:G36"/>
    <mergeCell ref="E37:G37"/>
    <mergeCell ref="E3:Q3"/>
    <mergeCell ref="E1:Q2"/>
    <mergeCell ref="I7:K7"/>
    <mergeCell ref="O5:Q5"/>
    <mergeCell ref="K33:N33"/>
    <mergeCell ref="K30:Q30"/>
    <mergeCell ref="H36:K36"/>
    <mergeCell ref="H37:K37"/>
    <mergeCell ref="L37:N37"/>
    <mergeCell ref="O36:Q36"/>
    <mergeCell ref="O37:Q37"/>
    <mergeCell ref="O32:P32"/>
    <mergeCell ref="O33:P33"/>
    <mergeCell ref="O34:P34"/>
    <mergeCell ref="A11:A12"/>
    <mergeCell ref="B6:C8"/>
    <mergeCell ref="B9:C10"/>
    <mergeCell ref="E6:E8"/>
    <mergeCell ref="B13:C14"/>
    <mergeCell ref="B11:C12"/>
  </mergeCells>
  <phoneticPr fontId="3" type="noConversion"/>
  <conditionalFormatting sqref="D39">
    <cfRule type="cellIs" dxfId="4" priority="1" operator="equal">
      <formula>"رعایت نشده است"</formula>
    </cfRule>
    <cfRule type="cellIs" dxfId="3" priority="2" operator="equal">
      <formula>$D$39</formula>
    </cfRule>
    <cfRule type="cellIs" dxfId="2" priority="3" operator="equal">
      <formula>$D$39</formula>
    </cfRule>
    <cfRule type="cellIs" dxfId="1" priority="4" operator="equal">
      <formula>"رعایت نشده است "</formula>
    </cfRule>
    <cfRule type="cellIs" dxfId="0" priority="5" operator="equal">
      <formula>"رعایت شده است"</formula>
    </cfRule>
  </conditionalFormatting>
  <printOptions horizontalCentered="1" verticalCentered="1"/>
  <pageMargins left="0" right="0" top="0" bottom="0" header="0" footer="7.874015748031496E-2"/>
  <pageSetup paperSize="9" scale="54" orientation="portrait" r:id="rId1"/>
  <ignoredErrors>
    <ignoredError sqref="K25:K2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rightToLeft="1" view="pageBreakPreview" zoomScale="57" zoomScaleNormal="77" zoomScaleSheetLayoutView="57" workbookViewId="0">
      <selection activeCell="U8" sqref="U8"/>
    </sheetView>
  </sheetViews>
  <sheetFormatPr defaultRowHeight="20.25" x14ac:dyDescent="0.55000000000000004"/>
  <cols>
    <col min="1" max="1" width="4.375" style="8" bestFit="1" customWidth="1"/>
    <col min="2" max="2" width="48.625" style="8" customWidth="1"/>
    <col min="3" max="3" width="5.625" style="8" customWidth="1"/>
    <col min="4" max="4" width="6.625" style="8" customWidth="1"/>
    <col min="5" max="5" width="8.75" style="8" customWidth="1"/>
    <col min="6" max="7" width="6.625" style="8" customWidth="1"/>
    <col min="8" max="8" width="5" style="8" customWidth="1"/>
    <col min="9" max="9" width="8.5" style="8" customWidth="1"/>
    <col min="10" max="11" width="6.625" style="8" customWidth="1"/>
    <col min="12" max="12" width="5" style="8" customWidth="1"/>
    <col min="13" max="13" width="5.75" style="8" customWidth="1"/>
    <col min="14" max="14" width="7.25" style="8" customWidth="1"/>
    <col min="15" max="15" width="6.625" style="8" customWidth="1"/>
    <col min="16" max="16" width="5.375" style="8" customWidth="1"/>
    <col min="17" max="17" width="9.125" style="8" customWidth="1"/>
    <col min="18" max="18" width="11.875" style="8" customWidth="1"/>
    <col min="19" max="16384" width="9" style="8"/>
  </cols>
  <sheetData>
    <row r="1" spans="1:22" ht="40.5" customHeight="1" x14ac:dyDescent="0.55000000000000004">
      <c r="A1" s="451"/>
      <c r="B1" s="452"/>
      <c r="C1" s="455" t="s">
        <v>188</v>
      </c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6"/>
      <c r="R1" s="457"/>
    </row>
    <row r="2" spans="1:22" ht="38.25" customHeight="1" x14ac:dyDescent="0.55000000000000004">
      <c r="A2" s="453" t="s">
        <v>99</v>
      </c>
      <c r="B2" s="454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9"/>
      <c r="R2" s="460"/>
    </row>
    <row r="3" spans="1:22" ht="39.75" customHeight="1" thickBot="1" x14ac:dyDescent="0.6">
      <c r="A3" s="473" t="s">
        <v>333</v>
      </c>
      <c r="B3" s="474"/>
      <c r="C3" s="470" t="s">
        <v>356</v>
      </c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2"/>
    </row>
    <row r="4" spans="1:22" s="28" customFormat="1" ht="30.75" customHeight="1" thickBot="1" x14ac:dyDescent="1">
      <c r="A4" s="467" t="s">
        <v>112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9"/>
    </row>
    <row r="5" spans="1:22" ht="18.75" customHeight="1" thickBot="1" x14ac:dyDescent="0.6">
      <c r="A5" s="461" t="s">
        <v>0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3"/>
    </row>
    <row r="6" spans="1:22" ht="29.25" customHeight="1" thickTop="1" x14ac:dyDescent="0.55000000000000004">
      <c r="A6" s="485" t="s">
        <v>100</v>
      </c>
      <c r="B6" s="355" t="s">
        <v>101</v>
      </c>
      <c r="C6" s="488" t="s">
        <v>28</v>
      </c>
      <c r="D6" s="355" t="s">
        <v>13</v>
      </c>
      <c r="E6" s="355"/>
      <c r="F6" s="355"/>
      <c r="G6" s="355"/>
      <c r="H6" s="355"/>
      <c r="I6" s="355"/>
      <c r="J6" s="475" t="s">
        <v>73</v>
      </c>
      <c r="K6" s="476"/>
      <c r="L6" s="476"/>
      <c r="M6" s="476"/>
      <c r="N6" s="476"/>
      <c r="O6" s="476"/>
      <c r="P6" s="477"/>
      <c r="Q6" s="480" t="s">
        <v>306</v>
      </c>
      <c r="R6" s="464" t="s">
        <v>74</v>
      </c>
    </row>
    <row r="7" spans="1:22" ht="43.5" customHeight="1" x14ac:dyDescent="0.55000000000000004">
      <c r="A7" s="486"/>
      <c r="B7" s="489"/>
      <c r="C7" s="482"/>
      <c r="D7" s="443" t="s">
        <v>129</v>
      </c>
      <c r="E7" s="478" t="s">
        <v>206</v>
      </c>
      <c r="F7" s="443" t="s">
        <v>170</v>
      </c>
      <c r="G7" s="443" t="s">
        <v>169</v>
      </c>
      <c r="H7" s="443" t="s">
        <v>204</v>
      </c>
      <c r="I7" s="443" t="s">
        <v>1</v>
      </c>
      <c r="J7" s="447" t="s">
        <v>129</v>
      </c>
      <c r="K7" s="450" t="s">
        <v>274</v>
      </c>
      <c r="L7" s="450" t="s">
        <v>274</v>
      </c>
      <c r="M7" s="448" t="s">
        <v>206</v>
      </c>
      <c r="N7" s="449"/>
      <c r="O7" s="447" t="s">
        <v>170</v>
      </c>
      <c r="P7" s="443" t="s">
        <v>3</v>
      </c>
      <c r="Q7" s="481"/>
      <c r="R7" s="465"/>
      <c r="V7"/>
    </row>
    <row r="8" spans="1:22" ht="135" customHeight="1" x14ac:dyDescent="0.55000000000000004">
      <c r="A8" s="487"/>
      <c r="B8" s="356"/>
      <c r="C8" s="386"/>
      <c r="D8" s="444"/>
      <c r="E8" s="479"/>
      <c r="F8" s="444"/>
      <c r="G8" s="444"/>
      <c r="H8" s="444"/>
      <c r="I8" s="444"/>
      <c r="J8" s="447"/>
      <c r="K8" s="295" t="s">
        <v>303</v>
      </c>
      <c r="L8" s="295" t="s">
        <v>304</v>
      </c>
      <c r="M8" s="296" t="s">
        <v>307</v>
      </c>
      <c r="N8" s="141" t="s">
        <v>216</v>
      </c>
      <c r="O8" s="447"/>
      <c r="P8" s="444"/>
      <c r="Q8" s="482"/>
      <c r="R8" s="466"/>
    </row>
    <row r="9" spans="1:22" s="31" customFormat="1" ht="26.1" customHeight="1" x14ac:dyDescent="0.7">
      <c r="A9" s="29">
        <v>1</v>
      </c>
      <c r="B9" s="30" t="s">
        <v>9</v>
      </c>
      <c r="C9" s="490"/>
      <c r="D9" s="125"/>
      <c r="E9" s="38"/>
      <c r="F9" s="38"/>
      <c r="G9" s="38"/>
      <c r="H9" s="38"/>
      <c r="I9" s="38">
        <f t="shared" ref="I9:I23" si="0">SUM(D9:H9)</f>
        <v>0</v>
      </c>
      <c r="J9" s="38"/>
      <c r="K9" s="39"/>
      <c r="L9" s="39"/>
      <c r="M9" s="39"/>
      <c r="N9" s="39"/>
      <c r="O9" s="39"/>
      <c r="P9" s="39">
        <f t="shared" ref="P9:P17" si="1">SUM(J9:O9)</f>
        <v>0</v>
      </c>
      <c r="Q9" s="39"/>
      <c r="R9" s="40">
        <f>I9+P9+Q9</f>
        <v>0</v>
      </c>
    </row>
    <row r="10" spans="1:22" s="31" customFormat="1" ht="26.1" customHeight="1" x14ac:dyDescent="0.7">
      <c r="A10" s="29">
        <v>2</v>
      </c>
      <c r="B10" s="30" t="s">
        <v>10</v>
      </c>
      <c r="C10" s="491"/>
      <c r="D10" s="125"/>
      <c r="E10" s="38"/>
      <c r="F10" s="38"/>
      <c r="G10" s="38"/>
      <c r="H10" s="38"/>
      <c r="I10" s="38">
        <f t="shared" si="0"/>
        <v>0</v>
      </c>
      <c r="J10" s="38"/>
      <c r="K10" s="39"/>
      <c r="L10" s="39"/>
      <c r="M10" s="39"/>
      <c r="N10" s="39"/>
      <c r="O10" s="39"/>
      <c r="P10" s="39">
        <f t="shared" si="1"/>
        <v>0</v>
      </c>
      <c r="Q10" s="39"/>
      <c r="R10" s="40">
        <f t="shared" ref="R10:R17" si="2">I10+P10+Q10</f>
        <v>0</v>
      </c>
    </row>
    <row r="11" spans="1:22" s="31" customFormat="1" ht="26.1" customHeight="1" x14ac:dyDescent="0.7">
      <c r="A11" s="29">
        <v>3</v>
      </c>
      <c r="B11" s="30" t="s">
        <v>139</v>
      </c>
      <c r="C11" s="492"/>
      <c r="D11" s="125"/>
      <c r="E11" s="38"/>
      <c r="F11" s="38"/>
      <c r="G11" s="38"/>
      <c r="H11" s="38"/>
      <c r="I11" s="38">
        <f t="shared" si="0"/>
        <v>0</v>
      </c>
      <c r="J11" s="38"/>
      <c r="K11" s="39"/>
      <c r="L11" s="39"/>
      <c r="M11" s="39"/>
      <c r="N11" s="39"/>
      <c r="O11" s="39"/>
      <c r="P11" s="39">
        <f t="shared" si="1"/>
        <v>0</v>
      </c>
      <c r="Q11" s="39"/>
      <c r="R11" s="40">
        <f t="shared" si="2"/>
        <v>0</v>
      </c>
    </row>
    <row r="12" spans="1:22" s="31" customFormat="1" ht="26.1" customHeight="1" x14ac:dyDescent="0.7">
      <c r="A12" s="32">
        <v>4</v>
      </c>
      <c r="B12" s="33" t="s">
        <v>11</v>
      </c>
      <c r="C12" s="493"/>
      <c r="D12" s="126"/>
      <c r="E12" s="41"/>
      <c r="F12" s="41"/>
      <c r="G12" s="41"/>
      <c r="H12" s="41"/>
      <c r="I12" s="41">
        <f t="shared" si="0"/>
        <v>0</v>
      </c>
      <c r="J12" s="41"/>
      <c r="K12" s="42"/>
      <c r="L12" s="42"/>
      <c r="M12" s="42"/>
      <c r="N12" s="42"/>
      <c r="O12" s="42"/>
      <c r="P12" s="42">
        <f t="shared" si="1"/>
        <v>0</v>
      </c>
      <c r="Q12" s="42"/>
      <c r="R12" s="40">
        <f>I12+P12+Q12</f>
        <v>0</v>
      </c>
    </row>
    <row r="13" spans="1:22" s="31" customFormat="1" ht="26.1" customHeight="1" x14ac:dyDescent="0.7">
      <c r="A13" s="32">
        <v>5</v>
      </c>
      <c r="B13" s="33" t="s">
        <v>12</v>
      </c>
      <c r="C13" s="494"/>
      <c r="D13" s="126"/>
      <c r="E13" s="41"/>
      <c r="F13" s="41"/>
      <c r="G13" s="41"/>
      <c r="H13" s="41"/>
      <c r="I13" s="41">
        <f t="shared" si="0"/>
        <v>0</v>
      </c>
      <c r="J13" s="41"/>
      <c r="K13" s="42"/>
      <c r="L13" s="42"/>
      <c r="M13" s="42"/>
      <c r="N13" s="42"/>
      <c r="O13" s="42"/>
      <c r="P13" s="42">
        <f t="shared" si="1"/>
        <v>0</v>
      </c>
      <c r="Q13" s="42"/>
      <c r="R13" s="40">
        <f t="shared" si="2"/>
        <v>0</v>
      </c>
    </row>
    <row r="14" spans="1:22" s="31" customFormat="1" ht="26.1" customHeight="1" x14ac:dyDescent="0.7">
      <c r="A14" s="32">
        <v>6</v>
      </c>
      <c r="B14" s="33" t="s">
        <v>140</v>
      </c>
      <c r="C14" s="495"/>
      <c r="D14" s="126"/>
      <c r="E14" s="41"/>
      <c r="F14" s="41"/>
      <c r="G14" s="41"/>
      <c r="H14" s="41"/>
      <c r="I14" s="41">
        <f t="shared" si="0"/>
        <v>0</v>
      </c>
      <c r="J14" s="41"/>
      <c r="K14" s="42"/>
      <c r="L14" s="42"/>
      <c r="M14" s="42"/>
      <c r="N14" s="42"/>
      <c r="O14" s="42"/>
      <c r="P14" s="42">
        <f t="shared" si="1"/>
        <v>0</v>
      </c>
      <c r="Q14" s="42"/>
      <c r="R14" s="40">
        <f t="shared" si="2"/>
        <v>0</v>
      </c>
    </row>
    <row r="15" spans="1:22" s="31" customFormat="1" ht="26.1" customHeight="1" x14ac:dyDescent="0.7">
      <c r="A15" s="32">
        <v>7</v>
      </c>
      <c r="B15" s="33" t="s">
        <v>66</v>
      </c>
      <c r="C15" s="493"/>
      <c r="D15" s="127"/>
      <c r="E15" s="41"/>
      <c r="F15" s="41"/>
      <c r="G15" s="41"/>
      <c r="H15" s="41"/>
      <c r="I15" s="41">
        <f t="shared" si="0"/>
        <v>0</v>
      </c>
      <c r="J15" s="41"/>
      <c r="K15" s="42"/>
      <c r="L15" s="42"/>
      <c r="M15" s="42"/>
      <c r="N15" s="42"/>
      <c r="O15" s="42"/>
      <c r="P15" s="42">
        <f t="shared" si="1"/>
        <v>0</v>
      </c>
      <c r="Q15" s="42"/>
      <c r="R15" s="40">
        <f t="shared" si="2"/>
        <v>0</v>
      </c>
    </row>
    <row r="16" spans="1:22" s="31" customFormat="1" ht="26.1" customHeight="1" x14ac:dyDescent="0.7">
      <c r="A16" s="32">
        <v>8</v>
      </c>
      <c r="B16" s="33" t="s">
        <v>68</v>
      </c>
      <c r="C16" s="494"/>
      <c r="D16" s="127"/>
      <c r="E16" s="41"/>
      <c r="F16" s="41"/>
      <c r="G16" s="41"/>
      <c r="H16" s="41"/>
      <c r="I16" s="41">
        <f t="shared" si="0"/>
        <v>0</v>
      </c>
      <c r="J16" s="41"/>
      <c r="K16" s="42"/>
      <c r="L16" s="42"/>
      <c r="M16" s="42"/>
      <c r="N16" s="42"/>
      <c r="O16" s="42"/>
      <c r="P16" s="42">
        <f t="shared" si="1"/>
        <v>0</v>
      </c>
      <c r="Q16" s="42"/>
      <c r="R16" s="40">
        <f>I16+P16+Q16</f>
        <v>0</v>
      </c>
    </row>
    <row r="17" spans="1:22" s="31" customFormat="1" ht="26.1" customHeight="1" x14ac:dyDescent="0.7">
      <c r="A17" s="32">
        <v>9</v>
      </c>
      <c r="B17" s="33" t="s">
        <v>67</v>
      </c>
      <c r="C17" s="495"/>
      <c r="D17" s="127"/>
      <c r="E17" s="41"/>
      <c r="F17" s="41"/>
      <c r="G17" s="41"/>
      <c r="H17" s="41"/>
      <c r="I17" s="41">
        <f t="shared" si="0"/>
        <v>0</v>
      </c>
      <c r="J17" s="41"/>
      <c r="K17" s="42"/>
      <c r="L17" s="42"/>
      <c r="M17" s="42"/>
      <c r="N17" s="42"/>
      <c r="O17" s="42"/>
      <c r="P17" s="42">
        <f t="shared" si="1"/>
        <v>0</v>
      </c>
      <c r="Q17" s="42"/>
      <c r="R17" s="40">
        <f t="shared" si="2"/>
        <v>0</v>
      </c>
    </row>
    <row r="18" spans="1:22" s="31" customFormat="1" ht="26.1" customHeight="1" x14ac:dyDescent="0.7">
      <c r="A18" s="29">
        <v>10</v>
      </c>
      <c r="B18" s="30" t="s">
        <v>150</v>
      </c>
      <c r="C18" s="490"/>
      <c r="D18" s="125"/>
      <c r="E18" s="38"/>
      <c r="F18" s="38"/>
      <c r="G18" s="38"/>
      <c r="H18" s="38"/>
      <c r="I18" s="38">
        <f t="shared" si="0"/>
        <v>0</v>
      </c>
      <c r="J18" s="38"/>
      <c r="K18" s="39"/>
      <c r="L18" s="39"/>
      <c r="M18" s="39"/>
      <c r="N18" s="39"/>
      <c r="O18" s="39"/>
      <c r="P18" s="39">
        <f t="shared" ref="P18:P23" si="3">SUM(J18:O18)</f>
        <v>0</v>
      </c>
      <c r="Q18" s="39"/>
      <c r="R18" s="40">
        <f>I18+P18+Q18</f>
        <v>0</v>
      </c>
    </row>
    <row r="19" spans="1:22" s="31" customFormat="1" ht="26.1" customHeight="1" x14ac:dyDescent="0.7">
      <c r="A19" s="29">
        <v>11</v>
      </c>
      <c r="B19" s="30" t="s">
        <v>151</v>
      </c>
      <c r="C19" s="491"/>
      <c r="D19" s="125"/>
      <c r="E19" s="38"/>
      <c r="F19" s="38"/>
      <c r="G19" s="38"/>
      <c r="H19" s="38"/>
      <c r="I19" s="38">
        <f t="shared" si="0"/>
        <v>0</v>
      </c>
      <c r="J19" s="38"/>
      <c r="K19" s="39"/>
      <c r="L19" s="39"/>
      <c r="M19" s="39"/>
      <c r="N19" s="39"/>
      <c r="O19" s="39"/>
      <c r="P19" s="39">
        <f t="shared" si="3"/>
        <v>0</v>
      </c>
      <c r="Q19" s="39"/>
      <c r="R19" s="40">
        <f t="shared" ref="R19:R20" si="4">I19+P19+Q19</f>
        <v>0</v>
      </c>
    </row>
    <row r="20" spans="1:22" s="31" customFormat="1" ht="26.1" customHeight="1" x14ac:dyDescent="0.7">
      <c r="A20" s="29">
        <v>12</v>
      </c>
      <c r="B20" s="30" t="s">
        <v>152</v>
      </c>
      <c r="C20" s="492"/>
      <c r="D20" s="125"/>
      <c r="E20" s="38"/>
      <c r="F20" s="38"/>
      <c r="G20" s="38"/>
      <c r="H20" s="38"/>
      <c r="I20" s="38">
        <f t="shared" si="0"/>
        <v>0</v>
      </c>
      <c r="J20" s="38"/>
      <c r="K20" s="39"/>
      <c r="L20" s="39"/>
      <c r="M20" s="39"/>
      <c r="N20" s="39"/>
      <c r="O20" s="39"/>
      <c r="P20" s="39">
        <f t="shared" si="3"/>
        <v>0</v>
      </c>
      <c r="Q20" s="39"/>
      <c r="R20" s="40">
        <f t="shared" si="4"/>
        <v>0</v>
      </c>
    </row>
    <row r="21" spans="1:22" s="31" customFormat="1" ht="26.1" customHeight="1" x14ac:dyDescent="0.7">
      <c r="A21" s="32">
        <v>13</v>
      </c>
      <c r="B21" s="33" t="s">
        <v>49</v>
      </c>
      <c r="C21" s="493"/>
      <c r="D21" s="127"/>
      <c r="E21" s="41"/>
      <c r="F21" s="41"/>
      <c r="G21" s="41"/>
      <c r="H21" s="41"/>
      <c r="I21" s="41">
        <f t="shared" si="0"/>
        <v>0</v>
      </c>
      <c r="J21" s="41"/>
      <c r="K21" s="42"/>
      <c r="L21" s="42"/>
      <c r="M21" s="42"/>
      <c r="N21" s="42"/>
      <c r="O21" s="42"/>
      <c r="P21" s="42">
        <f t="shared" si="3"/>
        <v>0</v>
      </c>
      <c r="Q21" s="42"/>
      <c r="R21" s="43">
        <f>I21+P21+Q21</f>
        <v>0</v>
      </c>
    </row>
    <row r="22" spans="1:22" s="31" customFormat="1" ht="26.1" customHeight="1" x14ac:dyDescent="0.7">
      <c r="A22" s="32">
        <v>14</v>
      </c>
      <c r="B22" s="33" t="s">
        <v>54</v>
      </c>
      <c r="C22" s="494"/>
      <c r="D22" s="127"/>
      <c r="E22" s="41"/>
      <c r="F22" s="41"/>
      <c r="G22" s="41"/>
      <c r="H22" s="41"/>
      <c r="I22" s="41">
        <f t="shared" si="0"/>
        <v>0</v>
      </c>
      <c r="J22" s="41"/>
      <c r="K22" s="42"/>
      <c r="L22" s="42"/>
      <c r="M22" s="42"/>
      <c r="N22" s="42"/>
      <c r="O22" s="42"/>
      <c r="P22" s="42">
        <f t="shared" si="3"/>
        <v>0</v>
      </c>
      <c r="Q22" s="42"/>
      <c r="R22" s="43">
        <f t="shared" ref="R22:R23" si="5">I22+P22+Q22</f>
        <v>0</v>
      </c>
    </row>
    <row r="23" spans="1:22" s="31" customFormat="1" ht="26.1" customHeight="1" x14ac:dyDescent="0.7">
      <c r="A23" s="32">
        <v>15</v>
      </c>
      <c r="B23" s="33" t="s">
        <v>69</v>
      </c>
      <c r="C23" s="495"/>
      <c r="D23" s="127"/>
      <c r="E23" s="41"/>
      <c r="F23" s="41"/>
      <c r="G23" s="41"/>
      <c r="H23" s="41"/>
      <c r="I23" s="41">
        <f t="shared" si="0"/>
        <v>0</v>
      </c>
      <c r="J23" s="41"/>
      <c r="K23" s="42"/>
      <c r="L23" s="42"/>
      <c r="M23" s="42"/>
      <c r="N23" s="42"/>
      <c r="O23" s="42"/>
      <c r="P23" s="42">
        <f t="shared" si="3"/>
        <v>0</v>
      </c>
      <c r="Q23" s="42"/>
      <c r="R23" s="43">
        <f t="shared" si="5"/>
        <v>0</v>
      </c>
    </row>
    <row r="24" spans="1:22" ht="26.1" customHeight="1" x14ac:dyDescent="0.55000000000000004">
      <c r="A24" s="499" t="s">
        <v>55</v>
      </c>
      <c r="B24" s="500"/>
      <c r="C24" s="116">
        <f>C9+C12+C15+C18+C21</f>
        <v>0</v>
      </c>
      <c r="D24" s="128">
        <f>SUM(D9:D23)</f>
        <v>0</v>
      </c>
      <c r="E24" s="128">
        <f t="shared" ref="E24:R24" si="6">SUM(E9:E23)</f>
        <v>0</v>
      </c>
      <c r="F24" s="128">
        <f t="shared" si="6"/>
        <v>0</v>
      </c>
      <c r="G24" s="128">
        <f t="shared" si="6"/>
        <v>0</v>
      </c>
      <c r="H24" s="128">
        <f t="shared" si="6"/>
        <v>0</v>
      </c>
      <c r="I24" s="128">
        <f t="shared" si="6"/>
        <v>0</v>
      </c>
      <c r="J24" s="128">
        <f t="shared" si="6"/>
        <v>0</v>
      </c>
      <c r="K24" s="128">
        <f t="shared" si="6"/>
        <v>0</v>
      </c>
      <c r="L24" s="128">
        <f t="shared" si="6"/>
        <v>0</v>
      </c>
      <c r="M24" s="128">
        <f t="shared" si="6"/>
        <v>0</v>
      </c>
      <c r="N24" s="128">
        <f t="shared" si="6"/>
        <v>0</v>
      </c>
      <c r="O24" s="128">
        <f t="shared" si="6"/>
        <v>0</v>
      </c>
      <c r="P24" s="128">
        <f t="shared" si="6"/>
        <v>0</v>
      </c>
      <c r="Q24" s="128">
        <f t="shared" si="6"/>
        <v>0</v>
      </c>
      <c r="R24" s="129">
        <f t="shared" si="6"/>
        <v>0</v>
      </c>
    </row>
    <row r="25" spans="1:22" s="31" customFormat="1" ht="26.1" customHeight="1" x14ac:dyDescent="0.7">
      <c r="A25" s="29">
        <v>16</v>
      </c>
      <c r="B25" s="30" t="s">
        <v>150</v>
      </c>
      <c r="C25" s="490">
        <v>0</v>
      </c>
      <c r="D25" s="125"/>
      <c r="E25" s="38"/>
      <c r="F25" s="38"/>
      <c r="G25" s="38"/>
      <c r="H25" s="38"/>
      <c r="I25" s="38">
        <f t="shared" ref="I25:I33" si="7">SUM(D25:H25)</f>
        <v>0</v>
      </c>
      <c r="J25" s="38"/>
      <c r="K25" s="39"/>
      <c r="L25" s="39"/>
      <c r="M25" s="39"/>
      <c r="N25" s="39"/>
      <c r="O25" s="39"/>
      <c r="P25" s="39">
        <f t="shared" ref="P25:P33" si="8">SUM(J25:O25)</f>
        <v>0</v>
      </c>
      <c r="Q25" s="39"/>
      <c r="R25" s="40">
        <f>P25+I25+Q25</f>
        <v>0</v>
      </c>
      <c r="S25" s="34"/>
      <c r="T25" s="34"/>
    </row>
    <row r="26" spans="1:22" s="31" customFormat="1" ht="26.1" customHeight="1" x14ac:dyDescent="0.7">
      <c r="A26" s="29">
        <v>17</v>
      </c>
      <c r="B26" s="30" t="s">
        <v>151</v>
      </c>
      <c r="C26" s="491"/>
      <c r="D26" s="125"/>
      <c r="E26" s="38"/>
      <c r="F26" s="38"/>
      <c r="G26" s="38"/>
      <c r="H26" s="38"/>
      <c r="I26" s="38">
        <f t="shared" si="7"/>
        <v>0</v>
      </c>
      <c r="J26" s="38"/>
      <c r="K26" s="39"/>
      <c r="L26" s="39"/>
      <c r="M26" s="39"/>
      <c r="N26" s="39"/>
      <c r="O26" s="39"/>
      <c r="P26" s="39">
        <f t="shared" si="8"/>
        <v>0</v>
      </c>
      <c r="Q26" s="39"/>
      <c r="R26" s="40">
        <f t="shared" ref="R26:R27" si="9">P26+I26+Q26</f>
        <v>0</v>
      </c>
      <c r="V26" s="34"/>
    </row>
    <row r="27" spans="1:22" s="31" customFormat="1" ht="26.1" customHeight="1" x14ac:dyDescent="0.7">
      <c r="A27" s="29">
        <v>18</v>
      </c>
      <c r="B27" s="30" t="s">
        <v>152</v>
      </c>
      <c r="C27" s="492"/>
      <c r="D27" s="125"/>
      <c r="E27" s="38"/>
      <c r="F27" s="38"/>
      <c r="G27" s="38"/>
      <c r="H27" s="38"/>
      <c r="I27" s="38">
        <f t="shared" si="7"/>
        <v>0</v>
      </c>
      <c r="J27" s="38"/>
      <c r="K27" s="39"/>
      <c r="L27" s="39"/>
      <c r="M27" s="39"/>
      <c r="N27" s="39"/>
      <c r="O27" s="39"/>
      <c r="P27" s="39">
        <f t="shared" si="8"/>
        <v>0</v>
      </c>
      <c r="Q27" s="39"/>
      <c r="R27" s="40">
        <f t="shared" si="9"/>
        <v>0</v>
      </c>
    </row>
    <row r="28" spans="1:22" s="31" customFormat="1" ht="26.1" customHeight="1" x14ac:dyDescent="0.7">
      <c r="A28" s="32">
        <v>19</v>
      </c>
      <c r="B28" s="33" t="s">
        <v>49</v>
      </c>
      <c r="C28" s="493">
        <v>0</v>
      </c>
      <c r="D28" s="127"/>
      <c r="E28" s="41"/>
      <c r="F28" s="41"/>
      <c r="G28" s="41"/>
      <c r="H28" s="41"/>
      <c r="I28" s="41">
        <f t="shared" si="7"/>
        <v>0</v>
      </c>
      <c r="J28" s="41"/>
      <c r="K28" s="42"/>
      <c r="L28" s="42"/>
      <c r="M28" s="42"/>
      <c r="N28" s="42"/>
      <c r="O28" s="42"/>
      <c r="P28" s="42">
        <f t="shared" si="8"/>
        <v>0</v>
      </c>
      <c r="Q28" s="42"/>
      <c r="R28" s="43">
        <f>I28+P28+Q28</f>
        <v>0</v>
      </c>
      <c r="T28" s="34"/>
    </row>
    <row r="29" spans="1:22" s="31" customFormat="1" ht="26.1" customHeight="1" x14ac:dyDescent="0.7">
      <c r="A29" s="32">
        <v>20</v>
      </c>
      <c r="B29" s="33" t="s">
        <v>54</v>
      </c>
      <c r="C29" s="494"/>
      <c r="D29" s="127"/>
      <c r="E29" s="41"/>
      <c r="F29" s="41"/>
      <c r="G29" s="41"/>
      <c r="H29" s="41"/>
      <c r="I29" s="41">
        <f t="shared" si="7"/>
        <v>0</v>
      </c>
      <c r="J29" s="41"/>
      <c r="K29" s="42"/>
      <c r="L29" s="42"/>
      <c r="M29" s="42"/>
      <c r="N29" s="42"/>
      <c r="O29" s="42"/>
      <c r="P29" s="42">
        <f t="shared" si="8"/>
        <v>0</v>
      </c>
      <c r="Q29" s="42"/>
      <c r="R29" s="43">
        <f t="shared" ref="R29:R33" si="10">I29+P29+Q29</f>
        <v>0</v>
      </c>
    </row>
    <row r="30" spans="1:22" s="31" customFormat="1" ht="26.1" customHeight="1" x14ac:dyDescent="0.7">
      <c r="A30" s="32">
        <v>21</v>
      </c>
      <c r="B30" s="33" t="s">
        <v>69</v>
      </c>
      <c r="C30" s="495"/>
      <c r="D30" s="127"/>
      <c r="E30" s="41"/>
      <c r="F30" s="41"/>
      <c r="G30" s="41"/>
      <c r="H30" s="41"/>
      <c r="I30" s="41">
        <f t="shared" si="7"/>
        <v>0</v>
      </c>
      <c r="J30" s="41"/>
      <c r="K30" s="42"/>
      <c r="L30" s="42"/>
      <c r="M30" s="42"/>
      <c r="N30" s="42"/>
      <c r="O30" s="42"/>
      <c r="P30" s="42">
        <f t="shared" si="8"/>
        <v>0</v>
      </c>
      <c r="Q30" s="42"/>
      <c r="R30" s="43">
        <f t="shared" si="10"/>
        <v>0</v>
      </c>
    </row>
    <row r="31" spans="1:22" s="31" customFormat="1" ht="26.1" customHeight="1" x14ac:dyDescent="0.7">
      <c r="A31" s="35">
        <v>22</v>
      </c>
      <c r="B31" s="36" t="s">
        <v>146</v>
      </c>
      <c r="C31" s="496">
        <f>'نیروی انسانی '!H19</f>
        <v>0</v>
      </c>
      <c r="D31" s="127"/>
      <c r="E31" s="45"/>
      <c r="F31" s="45"/>
      <c r="G31" s="45"/>
      <c r="H31" s="45"/>
      <c r="I31" s="41">
        <f t="shared" si="7"/>
        <v>0</v>
      </c>
      <c r="J31" s="45"/>
      <c r="K31" s="45"/>
      <c r="L31" s="45"/>
      <c r="M31" s="45"/>
      <c r="N31" s="45"/>
      <c r="O31" s="45"/>
      <c r="P31" s="42">
        <f t="shared" si="8"/>
        <v>0</v>
      </c>
      <c r="Q31" s="285"/>
      <c r="R31" s="43">
        <f t="shared" si="10"/>
        <v>0</v>
      </c>
    </row>
    <row r="32" spans="1:22" s="31" customFormat="1" ht="26.1" customHeight="1" x14ac:dyDescent="0.7">
      <c r="A32" s="35">
        <v>23</v>
      </c>
      <c r="B32" s="36" t="s">
        <v>147</v>
      </c>
      <c r="C32" s="497"/>
      <c r="D32" s="127"/>
      <c r="E32" s="45"/>
      <c r="F32" s="45"/>
      <c r="G32" s="45"/>
      <c r="H32" s="45"/>
      <c r="I32" s="41">
        <f t="shared" si="7"/>
        <v>0</v>
      </c>
      <c r="J32" s="45"/>
      <c r="K32" s="45"/>
      <c r="L32" s="45"/>
      <c r="M32" s="45"/>
      <c r="N32" s="45"/>
      <c r="O32" s="45"/>
      <c r="P32" s="42">
        <f t="shared" si="8"/>
        <v>0</v>
      </c>
      <c r="Q32" s="285"/>
      <c r="R32" s="43">
        <f t="shared" si="10"/>
        <v>0</v>
      </c>
    </row>
    <row r="33" spans="1:18" s="31" customFormat="1" ht="26.1" customHeight="1" x14ac:dyDescent="0.7">
      <c r="A33" s="35">
        <v>24</v>
      </c>
      <c r="B33" s="36" t="s">
        <v>148</v>
      </c>
      <c r="C33" s="498"/>
      <c r="D33" s="127"/>
      <c r="E33" s="45"/>
      <c r="F33" s="45"/>
      <c r="G33" s="45"/>
      <c r="H33" s="45"/>
      <c r="I33" s="41">
        <f t="shared" si="7"/>
        <v>0</v>
      </c>
      <c r="J33" s="45"/>
      <c r="K33" s="45"/>
      <c r="L33" s="45"/>
      <c r="M33" s="45"/>
      <c r="N33" s="45"/>
      <c r="O33" s="45"/>
      <c r="P33" s="42">
        <f t="shared" si="8"/>
        <v>0</v>
      </c>
      <c r="Q33" s="285"/>
      <c r="R33" s="43">
        <f t="shared" si="10"/>
        <v>0</v>
      </c>
    </row>
    <row r="34" spans="1:18" ht="26.1" customHeight="1" x14ac:dyDescent="0.55000000000000004">
      <c r="A34" s="499" t="s">
        <v>149</v>
      </c>
      <c r="B34" s="500"/>
      <c r="C34" s="44">
        <f>C25+C28+C31</f>
        <v>0</v>
      </c>
      <c r="D34" s="130">
        <f>SUM(D25:D33)</f>
        <v>0</v>
      </c>
      <c r="E34" s="130">
        <f t="shared" ref="E34:R34" si="11">SUM(E25:E33)</f>
        <v>0</v>
      </c>
      <c r="F34" s="130">
        <f t="shared" si="11"/>
        <v>0</v>
      </c>
      <c r="G34" s="130">
        <f t="shared" si="11"/>
        <v>0</v>
      </c>
      <c r="H34" s="130">
        <f t="shared" si="11"/>
        <v>0</v>
      </c>
      <c r="I34" s="130">
        <f t="shared" si="11"/>
        <v>0</v>
      </c>
      <c r="J34" s="130">
        <f t="shared" si="11"/>
        <v>0</v>
      </c>
      <c r="K34" s="130">
        <f t="shared" ref="K34" si="12">SUM(K25:K33)</f>
        <v>0</v>
      </c>
      <c r="L34" s="130">
        <f t="shared" si="11"/>
        <v>0</v>
      </c>
      <c r="M34" s="130">
        <f t="shared" si="11"/>
        <v>0</v>
      </c>
      <c r="N34" s="130">
        <f t="shared" si="11"/>
        <v>0</v>
      </c>
      <c r="O34" s="130">
        <f t="shared" si="11"/>
        <v>0</v>
      </c>
      <c r="P34" s="130">
        <f t="shared" si="11"/>
        <v>0</v>
      </c>
      <c r="Q34" s="130">
        <f t="shared" ref="Q34" si="13">SUM(Q25:Q33)</f>
        <v>0</v>
      </c>
      <c r="R34" s="131">
        <f t="shared" si="11"/>
        <v>0</v>
      </c>
    </row>
    <row r="35" spans="1:18" ht="26.1" customHeight="1" thickBot="1" x14ac:dyDescent="0.6">
      <c r="A35" s="483" t="s">
        <v>102</v>
      </c>
      <c r="B35" s="484"/>
      <c r="C35" s="117">
        <f>C24+C34</f>
        <v>0</v>
      </c>
      <c r="D35" s="117">
        <f t="shared" ref="D35:R35" si="14">D24+D34</f>
        <v>0</v>
      </c>
      <c r="E35" s="117">
        <f t="shared" si="14"/>
        <v>0</v>
      </c>
      <c r="F35" s="117">
        <f t="shared" si="14"/>
        <v>0</v>
      </c>
      <c r="G35" s="117">
        <f t="shared" si="14"/>
        <v>0</v>
      </c>
      <c r="H35" s="117">
        <f t="shared" si="14"/>
        <v>0</v>
      </c>
      <c r="I35" s="117">
        <f t="shared" si="14"/>
        <v>0</v>
      </c>
      <c r="J35" s="117">
        <f t="shared" si="14"/>
        <v>0</v>
      </c>
      <c r="K35" s="117">
        <f t="shared" ref="K35" si="15">K24+K34</f>
        <v>0</v>
      </c>
      <c r="L35" s="117">
        <f t="shared" si="14"/>
        <v>0</v>
      </c>
      <c r="M35" s="117">
        <f t="shared" si="14"/>
        <v>0</v>
      </c>
      <c r="N35" s="117">
        <f t="shared" si="14"/>
        <v>0</v>
      </c>
      <c r="O35" s="117">
        <f t="shared" si="14"/>
        <v>0</v>
      </c>
      <c r="P35" s="117">
        <f t="shared" si="14"/>
        <v>0</v>
      </c>
      <c r="Q35" s="117">
        <f t="shared" ref="Q35" si="16">Q24+Q34</f>
        <v>0</v>
      </c>
      <c r="R35" s="118">
        <f t="shared" si="14"/>
        <v>0</v>
      </c>
    </row>
    <row r="36" spans="1:18" ht="57.75" customHeight="1" x14ac:dyDescent="0.55000000000000004">
      <c r="A36" s="405" t="s">
        <v>121</v>
      </c>
      <c r="B36" s="361"/>
      <c r="C36" s="361" t="s">
        <v>122</v>
      </c>
      <c r="D36" s="361"/>
      <c r="E36" s="361"/>
      <c r="F36" s="361" t="s">
        <v>191</v>
      </c>
      <c r="G36" s="361"/>
      <c r="H36" s="361"/>
      <c r="I36" s="361" t="s">
        <v>127</v>
      </c>
      <c r="J36" s="361"/>
      <c r="K36" s="361"/>
      <c r="L36" s="361"/>
      <c r="M36" s="361" t="s">
        <v>84</v>
      </c>
      <c r="N36" s="361"/>
      <c r="O36" s="361"/>
      <c r="P36" s="361" t="s">
        <v>79</v>
      </c>
      <c r="Q36" s="445"/>
      <c r="R36" s="376"/>
    </row>
    <row r="37" spans="1:18" ht="107.25" customHeight="1" thickBot="1" x14ac:dyDescent="0.6">
      <c r="A37" s="407" t="s">
        <v>295</v>
      </c>
      <c r="B37" s="362"/>
      <c r="C37" s="362" t="s">
        <v>296</v>
      </c>
      <c r="D37" s="362"/>
      <c r="E37" s="362"/>
      <c r="F37" s="362" t="s">
        <v>298</v>
      </c>
      <c r="G37" s="362"/>
      <c r="H37" s="362"/>
      <c r="I37" s="362" t="s">
        <v>308</v>
      </c>
      <c r="J37" s="362"/>
      <c r="K37" s="362"/>
      <c r="L37" s="362"/>
      <c r="M37" s="362" t="s">
        <v>310</v>
      </c>
      <c r="N37" s="362"/>
      <c r="O37" s="362"/>
      <c r="P37" s="362" t="s">
        <v>348</v>
      </c>
      <c r="Q37" s="446"/>
      <c r="R37" s="377"/>
    </row>
    <row r="38" spans="1:18" ht="22.5" hidden="1" customHeight="1" thickTop="1" x14ac:dyDescent="0.55000000000000004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</sheetData>
  <mergeCells count="48">
    <mergeCell ref="A35:B35"/>
    <mergeCell ref="A6:A8"/>
    <mergeCell ref="C6:C8"/>
    <mergeCell ref="B6:B8"/>
    <mergeCell ref="C9:C11"/>
    <mergeCell ref="C12:C14"/>
    <mergeCell ref="C15:C17"/>
    <mergeCell ref="C25:C27"/>
    <mergeCell ref="C28:C30"/>
    <mergeCell ref="C31:C33"/>
    <mergeCell ref="A34:B34"/>
    <mergeCell ref="A24:B24"/>
    <mergeCell ref="C18:C20"/>
    <mergeCell ref="C21:C23"/>
    <mergeCell ref="A36:B36"/>
    <mergeCell ref="A37:B37"/>
    <mergeCell ref="C36:E36"/>
    <mergeCell ref="C37:E37"/>
    <mergeCell ref="F36:H36"/>
    <mergeCell ref="F37:H37"/>
    <mergeCell ref="A1:B1"/>
    <mergeCell ref="A2:B2"/>
    <mergeCell ref="C1:R2"/>
    <mergeCell ref="A5:R5"/>
    <mergeCell ref="R6:R8"/>
    <mergeCell ref="D6:I6"/>
    <mergeCell ref="A4:R4"/>
    <mergeCell ref="C3:R3"/>
    <mergeCell ref="A3:B3"/>
    <mergeCell ref="J6:P6"/>
    <mergeCell ref="D7:D8"/>
    <mergeCell ref="F7:F8"/>
    <mergeCell ref="G7:G8"/>
    <mergeCell ref="H7:H8"/>
    <mergeCell ref="E7:E8"/>
    <mergeCell ref="Q6:Q8"/>
    <mergeCell ref="I36:L36"/>
    <mergeCell ref="M36:O36"/>
    <mergeCell ref="I7:I8"/>
    <mergeCell ref="P36:R36"/>
    <mergeCell ref="I37:L37"/>
    <mergeCell ref="M37:O37"/>
    <mergeCell ref="P37:R37"/>
    <mergeCell ref="J7:J8"/>
    <mergeCell ref="O7:O8"/>
    <mergeCell ref="P7:P8"/>
    <mergeCell ref="M7:N7"/>
    <mergeCell ref="K7:L7"/>
  </mergeCells>
  <phoneticPr fontId="3" type="noConversion"/>
  <printOptions horizontalCentered="1" verticalCentered="1"/>
  <pageMargins left="0" right="0" top="0.51181102362204722" bottom="0" header="0" footer="0"/>
  <pageSetup paperSize="9"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rightToLeft="1" view="pageBreakPreview" zoomScale="51" zoomScaleSheetLayoutView="51" workbookViewId="0">
      <selection activeCell="E12" sqref="E12"/>
    </sheetView>
  </sheetViews>
  <sheetFormatPr defaultRowHeight="20.25" x14ac:dyDescent="0.55000000000000004"/>
  <cols>
    <col min="1" max="1" width="5.75" style="8" customWidth="1"/>
    <col min="2" max="2" width="39.75" style="8" customWidth="1"/>
    <col min="3" max="3" width="6.375" style="8" customWidth="1"/>
    <col min="4" max="4" width="6.5" style="8" customWidth="1"/>
    <col min="5" max="5" width="10.625" style="8" customWidth="1"/>
    <col min="6" max="6" width="6.75" style="8" customWidth="1"/>
    <col min="7" max="7" width="6.25" style="8" customWidth="1"/>
    <col min="8" max="8" width="4.625" style="8" customWidth="1"/>
    <col min="9" max="9" width="9.5" style="8" customWidth="1"/>
    <col min="10" max="11" width="6.375" style="8" customWidth="1"/>
    <col min="12" max="12" width="10.125" style="8" customWidth="1"/>
    <col min="13" max="13" width="7.875" style="8" customWidth="1"/>
    <col min="14" max="14" width="8.375" style="8" customWidth="1"/>
    <col min="15" max="15" width="7.125" style="8" customWidth="1"/>
    <col min="16" max="16" width="10.5" style="8" customWidth="1"/>
    <col min="17" max="17" width="5.75" style="8" customWidth="1"/>
    <col min="18" max="18" width="5.25" style="8" customWidth="1"/>
    <col min="19" max="19" width="5.375" style="8" customWidth="1"/>
    <col min="20" max="20" width="11.5" style="8" customWidth="1"/>
    <col min="21" max="21" width="9.5" style="8" bestFit="1" customWidth="1"/>
    <col min="22" max="23" width="32.125" style="8" customWidth="1"/>
    <col min="24" max="16384" width="9" style="8"/>
  </cols>
  <sheetData>
    <row r="1" spans="1:24" ht="41.25" customHeight="1" x14ac:dyDescent="0.55000000000000004">
      <c r="A1" s="524"/>
      <c r="B1" s="525"/>
      <c r="C1" s="525"/>
      <c r="D1" s="530" t="s">
        <v>189</v>
      </c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2"/>
    </row>
    <row r="2" spans="1:24" ht="36.75" customHeight="1" x14ac:dyDescent="0.55000000000000004">
      <c r="A2" s="526" t="s">
        <v>96</v>
      </c>
      <c r="B2" s="527"/>
      <c r="C2" s="527"/>
      <c r="D2" s="533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5"/>
    </row>
    <row r="3" spans="1:24" ht="34.5" customHeight="1" thickBot="1" x14ac:dyDescent="0.6">
      <c r="A3" s="528" t="s">
        <v>333</v>
      </c>
      <c r="B3" s="529"/>
      <c r="C3" s="529"/>
      <c r="D3" s="536" t="s">
        <v>357</v>
      </c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8"/>
    </row>
    <row r="4" spans="1:24" ht="35.25" customHeight="1" thickBot="1" x14ac:dyDescent="0.6">
      <c r="A4" s="539" t="s">
        <v>111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1"/>
    </row>
    <row r="5" spans="1:24" ht="24" customHeight="1" thickBot="1" x14ac:dyDescent="0.6">
      <c r="A5" s="542" t="s">
        <v>113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4"/>
    </row>
    <row r="6" spans="1:24" ht="40.5" customHeight="1" thickTop="1" x14ac:dyDescent="0.55000000000000004">
      <c r="A6" s="485" t="s">
        <v>107</v>
      </c>
      <c r="B6" s="488" t="s">
        <v>110</v>
      </c>
      <c r="C6" s="488" t="s">
        <v>20</v>
      </c>
      <c r="D6" s="520" t="s">
        <v>117</v>
      </c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2"/>
    </row>
    <row r="7" spans="1:24" ht="31.5" customHeight="1" x14ac:dyDescent="0.55000000000000004">
      <c r="A7" s="487"/>
      <c r="B7" s="386"/>
      <c r="C7" s="386"/>
      <c r="D7" s="517" t="s">
        <v>109</v>
      </c>
      <c r="E7" s="518"/>
      <c r="F7" s="518"/>
      <c r="G7" s="518"/>
      <c r="H7" s="518"/>
      <c r="I7" s="519"/>
      <c r="J7" s="517" t="s">
        <v>108</v>
      </c>
      <c r="K7" s="518"/>
      <c r="L7" s="518"/>
      <c r="M7" s="518"/>
      <c r="N7" s="518"/>
      <c r="O7" s="518"/>
      <c r="P7" s="519"/>
      <c r="Q7" s="443" t="s">
        <v>77</v>
      </c>
      <c r="R7" s="443" t="s">
        <v>218</v>
      </c>
      <c r="S7" s="443" t="s">
        <v>219</v>
      </c>
      <c r="T7" s="507" t="s">
        <v>27</v>
      </c>
    </row>
    <row r="8" spans="1:24" ht="63.75" customHeight="1" x14ac:dyDescent="0.55000000000000004">
      <c r="A8" s="487"/>
      <c r="B8" s="386"/>
      <c r="C8" s="386"/>
      <c r="D8" s="510" t="s">
        <v>129</v>
      </c>
      <c r="E8" s="443" t="s">
        <v>206</v>
      </c>
      <c r="F8" s="510" t="s">
        <v>170</v>
      </c>
      <c r="G8" s="447" t="s">
        <v>169</v>
      </c>
      <c r="H8" s="447" t="s">
        <v>204</v>
      </c>
      <c r="I8" s="443" t="s">
        <v>1</v>
      </c>
      <c r="J8" s="510" t="s">
        <v>129</v>
      </c>
      <c r="K8" s="450" t="s">
        <v>274</v>
      </c>
      <c r="L8" s="450" t="s">
        <v>274</v>
      </c>
      <c r="M8" s="518" t="s">
        <v>206</v>
      </c>
      <c r="N8" s="519"/>
      <c r="O8" s="447" t="s">
        <v>170</v>
      </c>
      <c r="P8" s="443" t="s">
        <v>1</v>
      </c>
      <c r="Q8" s="509"/>
      <c r="R8" s="509"/>
      <c r="S8" s="509"/>
      <c r="T8" s="508"/>
    </row>
    <row r="9" spans="1:24" ht="141" customHeight="1" x14ac:dyDescent="0.55000000000000004">
      <c r="A9" s="487"/>
      <c r="B9" s="386"/>
      <c r="C9" s="386"/>
      <c r="D9" s="511"/>
      <c r="E9" s="444"/>
      <c r="F9" s="511"/>
      <c r="G9" s="447"/>
      <c r="H9" s="447"/>
      <c r="I9" s="444"/>
      <c r="J9" s="511"/>
      <c r="K9" s="295" t="s">
        <v>303</v>
      </c>
      <c r="L9" s="295" t="s">
        <v>304</v>
      </c>
      <c r="M9" s="296" t="s">
        <v>307</v>
      </c>
      <c r="N9" s="141" t="s">
        <v>216</v>
      </c>
      <c r="O9" s="447"/>
      <c r="P9" s="444"/>
      <c r="Q9" s="444"/>
      <c r="R9" s="444"/>
      <c r="S9" s="444"/>
      <c r="T9" s="465"/>
    </row>
    <row r="10" spans="1:24" s="31" customFormat="1" ht="30" customHeight="1" x14ac:dyDescent="0.55000000000000004">
      <c r="A10" s="103">
        <v>1</v>
      </c>
      <c r="B10" s="101" t="s">
        <v>154</v>
      </c>
      <c r="C10" s="107"/>
      <c r="D10" s="107"/>
      <c r="E10" s="108"/>
      <c r="F10" s="108"/>
      <c r="G10" s="108"/>
      <c r="H10" s="108"/>
      <c r="I10" s="108">
        <f t="shared" ref="I10:I25" si="0">SUM(D10:H10)</f>
        <v>0</v>
      </c>
      <c r="J10" s="108"/>
      <c r="K10" s="108"/>
      <c r="L10" s="108"/>
      <c r="M10" s="108"/>
      <c r="N10" s="108"/>
      <c r="O10" s="108"/>
      <c r="P10" s="108">
        <f t="shared" ref="P10:P25" si="1">SUM(J10:O10)</f>
        <v>0</v>
      </c>
      <c r="Q10" s="108"/>
      <c r="R10" s="108"/>
      <c r="S10" s="108"/>
      <c r="T10" s="109">
        <f>I10+P10+Q10+R10+S10</f>
        <v>0</v>
      </c>
    </row>
    <row r="11" spans="1:24" s="31" customFormat="1" ht="30" customHeight="1" x14ac:dyDescent="0.55000000000000004">
      <c r="A11" s="103">
        <v>2</v>
      </c>
      <c r="B11" s="101" t="s">
        <v>51</v>
      </c>
      <c r="C11" s="107"/>
      <c r="D11" s="107"/>
      <c r="E11" s="108"/>
      <c r="F11" s="108"/>
      <c r="G11" s="108"/>
      <c r="H11" s="108"/>
      <c r="I11" s="108">
        <f t="shared" si="0"/>
        <v>0</v>
      </c>
      <c r="J11" s="108"/>
      <c r="K11" s="108"/>
      <c r="L11" s="108"/>
      <c r="M11" s="108"/>
      <c r="N11" s="108"/>
      <c r="O11" s="108"/>
      <c r="P11" s="108">
        <f t="shared" si="1"/>
        <v>0</v>
      </c>
      <c r="Q11" s="108"/>
      <c r="R11" s="108"/>
      <c r="S11" s="108"/>
      <c r="T11" s="109">
        <f t="shared" ref="T11:T25" si="2">I11+P11+Q11+R11+S11</f>
        <v>0</v>
      </c>
    </row>
    <row r="12" spans="1:24" s="31" customFormat="1" ht="30" customHeight="1" x14ac:dyDescent="0.55000000000000004">
      <c r="A12" s="103">
        <v>3</v>
      </c>
      <c r="B12" s="101" t="s">
        <v>89</v>
      </c>
      <c r="C12" s="107"/>
      <c r="D12" s="107"/>
      <c r="E12" s="108"/>
      <c r="F12" s="108"/>
      <c r="G12" s="108"/>
      <c r="H12" s="108"/>
      <c r="I12" s="108">
        <f t="shared" si="0"/>
        <v>0</v>
      </c>
      <c r="J12" s="108"/>
      <c r="K12" s="108"/>
      <c r="L12" s="108"/>
      <c r="M12" s="108"/>
      <c r="N12" s="108"/>
      <c r="O12" s="108"/>
      <c r="P12" s="108">
        <f t="shared" si="1"/>
        <v>0</v>
      </c>
      <c r="Q12" s="108"/>
      <c r="R12" s="108"/>
      <c r="S12" s="108"/>
      <c r="T12" s="109">
        <f t="shared" si="2"/>
        <v>0</v>
      </c>
      <c r="U12" s="34"/>
      <c r="X12" s="34"/>
    </row>
    <row r="13" spans="1:24" s="31" customFormat="1" ht="30" customHeight="1" x14ac:dyDescent="0.55000000000000004">
      <c r="A13" s="103">
        <v>4</v>
      </c>
      <c r="B13" s="101" t="s">
        <v>133</v>
      </c>
      <c r="C13" s="107"/>
      <c r="D13" s="107"/>
      <c r="E13" s="108"/>
      <c r="F13" s="108"/>
      <c r="G13" s="108"/>
      <c r="H13" s="108"/>
      <c r="I13" s="108">
        <f t="shared" si="0"/>
        <v>0</v>
      </c>
      <c r="J13" s="108"/>
      <c r="K13" s="108"/>
      <c r="L13" s="108"/>
      <c r="M13" s="108"/>
      <c r="N13" s="108"/>
      <c r="O13" s="108"/>
      <c r="P13" s="108">
        <f t="shared" si="1"/>
        <v>0</v>
      </c>
      <c r="Q13" s="108"/>
      <c r="R13" s="108"/>
      <c r="S13" s="108"/>
      <c r="T13" s="109">
        <f t="shared" si="2"/>
        <v>0</v>
      </c>
    </row>
    <row r="14" spans="1:24" s="31" customFormat="1" ht="30" customHeight="1" x14ac:dyDescent="0.55000000000000004">
      <c r="A14" s="103">
        <v>5</v>
      </c>
      <c r="B14" s="101" t="s">
        <v>134</v>
      </c>
      <c r="C14" s="107"/>
      <c r="D14" s="107"/>
      <c r="E14" s="108"/>
      <c r="F14" s="108"/>
      <c r="G14" s="108"/>
      <c r="H14" s="108"/>
      <c r="I14" s="108">
        <f t="shared" si="0"/>
        <v>0</v>
      </c>
      <c r="J14" s="108"/>
      <c r="K14" s="108"/>
      <c r="L14" s="108"/>
      <c r="M14" s="108"/>
      <c r="N14" s="108"/>
      <c r="O14" s="108"/>
      <c r="P14" s="108">
        <f t="shared" si="1"/>
        <v>0</v>
      </c>
      <c r="Q14" s="108"/>
      <c r="R14" s="108"/>
      <c r="S14" s="108"/>
      <c r="T14" s="109">
        <f t="shared" si="2"/>
        <v>0</v>
      </c>
    </row>
    <row r="15" spans="1:24" ht="30" customHeight="1" x14ac:dyDescent="0.55000000000000004">
      <c r="A15" s="103">
        <v>6</v>
      </c>
      <c r="B15" s="80" t="s">
        <v>196</v>
      </c>
      <c r="C15" s="78"/>
      <c r="D15" s="78"/>
      <c r="E15" s="110"/>
      <c r="F15" s="110"/>
      <c r="G15" s="110"/>
      <c r="H15" s="110"/>
      <c r="I15" s="108">
        <f t="shared" si="0"/>
        <v>0</v>
      </c>
      <c r="J15" s="110"/>
      <c r="K15" s="110"/>
      <c r="L15" s="110"/>
      <c r="M15" s="110"/>
      <c r="N15" s="110"/>
      <c r="O15" s="110"/>
      <c r="P15" s="108">
        <f t="shared" si="1"/>
        <v>0</v>
      </c>
      <c r="Q15" s="110"/>
      <c r="R15" s="110"/>
      <c r="S15" s="110"/>
      <c r="T15" s="109">
        <f t="shared" si="2"/>
        <v>0</v>
      </c>
      <c r="V15" s="46"/>
    </row>
    <row r="16" spans="1:24" ht="30" customHeight="1" x14ac:dyDescent="0.55000000000000004">
      <c r="A16" s="103">
        <v>7</v>
      </c>
      <c r="B16" s="80" t="s">
        <v>193</v>
      </c>
      <c r="C16" s="78"/>
      <c r="D16" s="78"/>
      <c r="E16" s="110"/>
      <c r="F16" s="110"/>
      <c r="G16" s="110"/>
      <c r="H16" s="110"/>
      <c r="I16" s="108">
        <f t="shared" si="0"/>
        <v>0</v>
      </c>
      <c r="J16" s="110"/>
      <c r="K16" s="110"/>
      <c r="L16" s="110"/>
      <c r="M16" s="110"/>
      <c r="N16" s="110"/>
      <c r="O16" s="110"/>
      <c r="P16" s="108">
        <f t="shared" si="1"/>
        <v>0</v>
      </c>
      <c r="Q16" s="110"/>
      <c r="R16" s="110"/>
      <c r="S16" s="110"/>
      <c r="T16" s="109">
        <f t="shared" si="2"/>
        <v>0</v>
      </c>
    </row>
    <row r="17" spans="1:24" ht="30" customHeight="1" x14ac:dyDescent="0.55000000000000004">
      <c r="A17" s="103">
        <v>8</v>
      </c>
      <c r="B17" s="80" t="s">
        <v>15</v>
      </c>
      <c r="C17" s="78"/>
      <c r="D17" s="78"/>
      <c r="E17" s="110"/>
      <c r="F17" s="110"/>
      <c r="G17" s="110"/>
      <c r="H17" s="110"/>
      <c r="I17" s="108">
        <f t="shared" si="0"/>
        <v>0</v>
      </c>
      <c r="J17" s="110"/>
      <c r="K17" s="110"/>
      <c r="L17" s="110"/>
      <c r="M17" s="110"/>
      <c r="N17" s="110"/>
      <c r="O17" s="110"/>
      <c r="P17" s="108">
        <f t="shared" si="1"/>
        <v>0</v>
      </c>
      <c r="Q17" s="110"/>
      <c r="R17" s="110"/>
      <c r="S17" s="110"/>
      <c r="T17" s="109">
        <f t="shared" si="2"/>
        <v>0</v>
      </c>
      <c r="U17" s="46"/>
      <c r="X17" s="46"/>
    </row>
    <row r="18" spans="1:24" ht="30" customHeight="1" x14ac:dyDescent="0.55000000000000004">
      <c r="A18" s="103">
        <v>9</v>
      </c>
      <c r="B18" s="80" t="s">
        <v>14</v>
      </c>
      <c r="C18" s="78"/>
      <c r="D18" s="78"/>
      <c r="E18" s="110"/>
      <c r="F18" s="110"/>
      <c r="G18" s="110"/>
      <c r="H18" s="110"/>
      <c r="I18" s="108">
        <f t="shared" si="0"/>
        <v>0</v>
      </c>
      <c r="J18" s="110"/>
      <c r="K18" s="110"/>
      <c r="L18" s="110"/>
      <c r="M18" s="110"/>
      <c r="N18" s="110"/>
      <c r="O18" s="110"/>
      <c r="P18" s="108">
        <f t="shared" si="1"/>
        <v>0</v>
      </c>
      <c r="Q18" s="110"/>
      <c r="R18" s="110"/>
      <c r="S18" s="110"/>
      <c r="T18" s="109">
        <f t="shared" si="2"/>
        <v>0</v>
      </c>
      <c r="U18" s="46"/>
      <c r="X18" s="46"/>
    </row>
    <row r="19" spans="1:24" ht="30" customHeight="1" x14ac:dyDescent="0.55000000000000004">
      <c r="A19" s="103">
        <v>10</v>
      </c>
      <c r="B19" s="80" t="s">
        <v>90</v>
      </c>
      <c r="C19" s="78"/>
      <c r="D19" s="78"/>
      <c r="E19" s="110"/>
      <c r="F19" s="110"/>
      <c r="G19" s="110"/>
      <c r="H19" s="110"/>
      <c r="I19" s="108">
        <f t="shared" si="0"/>
        <v>0</v>
      </c>
      <c r="J19" s="110"/>
      <c r="K19" s="110"/>
      <c r="L19" s="110"/>
      <c r="M19" s="110"/>
      <c r="N19" s="110"/>
      <c r="O19" s="110"/>
      <c r="P19" s="108">
        <f t="shared" si="1"/>
        <v>0</v>
      </c>
      <c r="Q19" s="110"/>
      <c r="R19" s="110"/>
      <c r="S19" s="110"/>
      <c r="T19" s="109">
        <f t="shared" si="2"/>
        <v>0</v>
      </c>
      <c r="X19" s="46"/>
    </row>
    <row r="20" spans="1:24" ht="30" customHeight="1" x14ac:dyDescent="0.55000000000000004">
      <c r="A20" s="103">
        <v>11</v>
      </c>
      <c r="B20" s="80" t="s">
        <v>91</v>
      </c>
      <c r="C20" s="78"/>
      <c r="D20" s="78"/>
      <c r="E20" s="110"/>
      <c r="F20" s="110"/>
      <c r="G20" s="110"/>
      <c r="H20" s="110"/>
      <c r="I20" s="108">
        <f t="shared" si="0"/>
        <v>0</v>
      </c>
      <c r="J20" s="110"/>
      <c r="K20" s="110"/>
      <c r="L20" s="110"/>
      <c r="M20" s="110"/>
      <c r="N20" s="110"/>
      <c r="O20" s="110"/>
      <c r="P20" s="108">
        <f t="shared" si="1"/>
        <v>0</v>
      </c>
      <c r="Q20" s="110"/>
      <c r="R20" s="110"/>
      <c r="S20" s="110"/>
      <c r="T20" s="109">
        <f t="shared" si="2"/>
        <v>0</v>
      </c>
      <c r="X20" s="46"/>
    </row>
    <row r="21" spans="1:24" ht="135" customHeight="1" x14ac:dyDescent="0.55000000000000004">
      <c r="A21" s="103">
        <v>12</v>
      </c>
      <c r="B21" s="102" t="s">
        <v>343</v>
      </c>
      <c r="C21" s="78"/>
      <c r="D21" s="154">
        <f>'پیوست شماره 1- پاداش ها'!D15</f>
        <v>0</v>
      </c>
      <c r="E21" s="154">
        <f>'پیوست شماره 1- پاداش ها'!E15</f>
        <v>0</v>
      </c>
      <c r="F21" s="154">
        <f>'پیوست شماره 1- پاداش ها'!F15</f>
        <v>0</v>
      </c>
      <c r="G21" s="154">
        <f>'پیوست شماره 1- پاداش ها'!G15</f>
        <v>0</v>
      </c>
      <c r="H21" s="154">
        <f>'پیوست شماره 1- پاداش ها'!H15</f>
        <v>0</v>
      </c>
      <c r="I21" s="108">
        <f t="shared" si="0"/>
        <v>0</v>
      </c>
      <c r="J21" s="110">
        <f>'پیوست شماره 1- پاداش ها'!I15</f>
        <v>0</v>
      </c>
      <c r="K21" s="110"/>
      <c r="L21" s="110">
        <f>'پیوست شماره 1- پاداش ها'!J15</f>
        <v>0</v>
      </c>
      <c r="M21" s="110">
        <f>'پیوست شماره 1- پاداش ها'!K15</f>
        <v>0</v>
      </c>
      <c r="N21" s="110"/>
      <c r="O21" s="110">
        <f>'پیوست شماره 1- پاداش ها'!M15</f>
        <v>0</v>
      </c>
      <c r="P21" s="108">
        <f t="shared" si="1"/>
        <v>0</v>
      </c>
      <c r="Q21" s="110">
        <f>'پیوست شماره 1- پاداش ها'!N15</f>
        <v>0</v>
      </c>
      <c r="R21" s="110">
        <f>'پیوست شماره 1- پاداش ها'!O15</f>
        <v>0</v>
      </c>
      <c r="S21" s="110">
        <v>0</v>
      </c>
      <c r="T21" s="109">
        <f t="shared" si="2"/>
        <v>0</v>
      </c>
      <c r="X21" s="46"/>
    </row>
    <row r="22" spans="1:24" ht="53.25" customHeight="1" x14ac:dyDescent="0.55000000000000004">
      <c r="A22" s="103">
        <v>13</v>
      </c>
      <c r="B22" s="102" t="s">
        <v>247</v>
      </c>
      <c r="C22" s="108"/>
      <c r="D22" s="108">
        <f>'پیوست شماره 2- سایر پرسنلی  '!D13</f>
        <v>0</v>
      </c>
      <c r="E22" s="108"/>
      <c r="F22" s="108">
        <f>'پیوست شماره 2- سایر پرسنلی  '!F13</f>
        <v>0</v>
      </c>
      <c r="G22" s="108">
        <f>'پیوست شماره 2- سایر پرسنلی  '!G13</f>
        <v>0</v>
      </c>
      <c r="H22" s="108">
        <f>'پیوست شماره 2- سایر پرسنلی  '!H13</f>
        <v>0</v>
      </c>
      <c r="I22" s="108">
        <f t="shared" si="0"/>
        <v>0</v>
      </c>
      <c r="J22" s="110">
        <f>'پیوست شماره 2- سایر پرسنلی  '!I13</f>
        <v>0</v>
      </c>
      <c r="K22" s="110"/>
      <c r="L22" s="110">
        <f>'پیوست شماره 2- سایر پرسنلی  '!J13</f>
        <v>0</v>
      </c>
      <c r="M22" s="110">
        <f>'پیوست شماره 2- سایر پرسنلی  '!K13</f>
        <v>0</v>
      </c>
      <c r="N22" s="110">
        <f>'پیوست شماره 2- سایر پرسنلی  '!L13</f>
        <v>0</v>
      </c>
      <c r="O22" s="110">
        <f>'پیوست شماره 2- سایر پرسنلی  '!M13</f>
        <v>0</v>
      </c>
      <c r="P22" s="108">
        <f t="shared" si="1"/>
        <v>0</v>
      </c>
      <c r="Q22" s="110">
        <f>'پیوست شماره 2- سایر پرسنلی  '!N13</f>
        <v>0</v>
      </c>
      <c r="R22" s="110">
        <f>'پیوست شماره 2- سایر پرسنلی  '!O13</f>
        <v>0</v>
      </c>
      <c r="S22" s="110">
        <f>'پیوست شماره 2- سایر پرسنلی  '!P13</f>
        <v>0</v>
      </c>
      <c r="T22" s="109">
        <f t="shared" si="2"/>
        <v>0</v>
      </c>
    </row>
    <row r="23" spans="1:24" ht="30" customHeight="1" x14ac:dyDescent="0.55000000000000004">
      <c r="A23" s="103">
        <v>14</v>
      </c>
      <c r="B23" s="102" t="s">
        <v>256</v>
      </c>
      <c r="C23" s="111"/>
      <c r="D23" s="155"/>
      <c r="E23" s="155"/>
      <c r="F23" s="155"/>
      <c r="G23" s="155"/>
      <c r="H23" s="155"/>
      <c r="I23" s="108">
        <f t="shared" si="0"/>
        <v>0</v>
      </c>
      <c r="J23" s="110"/>
      <c r="K23" s="110"/>
      <c r="L23" s="110"/>
      <c r="M23" s="110"/>
      <c r="N23" s="110"/>
      <c r="O23" s="110"/>
      <c r="P23" s="108">
        <f t="shared" si="1"/>
        <v>0</v>
      </c>
      <c r="Q23" s="110"/>
      <c r="R23" s="110"/>
      <c r="S23" s="110"/>
      <c r="T23" s="109">
        <f t="shared" si="2"/>
        <v>0</v>
      </c>
    </row>
    <row r="24" spans="1:24" ht="30" customHeight="1" x14ac:dyDescent="0.55000000000000004">
      <c r="A24" s="103">
        <v>15</v>
      </c>
      <c r="B24" s="80" t="s">
        <v>155</v>
      </c>
      <c r="C24" s="78"/>
      <c r="D24" s="78"/>
      <c r="E24" s="110"/>
      <c r="F24" s="110"/>
      <c r="G24" s="110"/>
      <c r="H24" s="110"/>
      <c r="I24" s="108">
        <f t="shared" si="0"/>
        <v>0</v>
      </c>
      <c r="J24" s="110"/>
      <c r="K24" s="110"/>
      <c r="L24" s="110"/>
      <c r="M24" s="110"/>
      <c r="N24" s="110"/>
      <c r="O24" s="110"/>
      <c r="P24" s="108">
        <f t="shared" si="1"/>
        <v>0</v>
      </c>
      <c r="Q24" s="110"/>
      <c r="R24" s="110"/>
      <c r="S24" s="110"/>
      <c r="T24" s="109">
        <f t="shared" si="2"/>
        <v>0</v>
      </c>
    </row>
    <row r="25" spans="1:24" ht="30" customHeight="1" x14ac:dyDescent="0.55000000000000004">
      <c r="A25" s="103">
        <v>16</v>
      </c>
      <c r="B25" s="82" t="s">
        <v>141</v>
      </c>
      <c r="C25" s="79"/>
      <c r="D25" s="79"/>
      <c r="E25" s="112"/>
      <c r="F25" s="112"/>
      <c r="G25" s="112"/>
      <c r="H25" s="112"/>
      <c r="I25" s="108">
        <f t="shared" si="0"/>
        <v>0</v>
      </c>
      <c r="J25" s="112"/>
      <c r="K25" s="112"/>
      <c r="L25" s="112"/>
      <c r="M25" s="112"/>
      <c r="N25" s="112"/>
      <c r="O25" s="112"/>
      <c r="P25" s="108">
        <f t="shared" si="1"/>
        <v>0</v>
      </c>
      <c r="Q25" s="112"/>
      <c r="R25" s="112"/>
      <c r="S25" s="112"/>
      <c r="T25" s="109">
        <f t="shared" si="2"/>
        <v>0</v>
      </c>
    </row>
    <row r="26" spans="1:24" ht="30" customHeight="1" thickBot="1" x14ac:dyDescent="0.6">
      <c r="A26" s="515" t="s">
        <v>1</v>
      </c>
      <c r="B26" s="516"/>
      <c r="C26" s="113">
        <f t="shared" ref="C26:T26" si="3">SUM(C10:C25)</f>
        <v>0</v>
      </c>
      <c r="D26" s="113">
        <f t="shared" si="3"/>
        <v>0</v>
      </c>
      <c r="E26" s="113">
        <f t="shared" si="3"/>
        <v>0</v>
      </c>
      <c r="F26" s="113">
        <f t="shared" si="3"/>
        <v>0</v>
      </c>
      <c r="G26" s="113">
        <f t="shared" si="3"/>
        <v>0</v>
      </c>
      <c r="H26" s="113">
        <f t="shared" si="3"/>
        <v>0</v>
      </c>
      <c r="I26" s="113">
        <f t="shared" si="3"/>
        <v>0</v>
      </c>
      <c r="J26" s="113">
        <f t="shared" si="3"/>
        <v>0</v>
      </c>
      <c r="K26" s="113">
        <f t="shared" si="3"/>
        <v>0</v>
      </c>
      <c r="L26" s="113">
        <f t="shared" si="3"/>
        <v>0</v>
      </c>
      <c r="M26" s="113">
        <f t="shared" si="3"/>
        <v>0</v>
      </c>
      <c r="N26" s="231">
        <f t="shared" si="3"/>
        <v>0</v>
      </c>
      <c r="O26" s="231">
        <f t="shared" si="3"/>
        <v>0</v>
      </c>
      <c r="P26" s="231">
        <f t="shared" si="3"/>
        <v>0</v>
      </c>
      <c r="Q26" s="113">
        <f t="shared" si="3"/>
        <v>0</v>
      </c>
      <c r="R26" s="113">
        <f t="shared" si="3"/>
        <v>0</v>
      </c>
      <c r="S26" s="113">
        <f t="shared" si="3"/>
        <v>0</v>
      </c>
      <c r="T26" s="114">
        <f t="shared" si="3"/>
        <v>0</v>
      </c>
    </row>
    <row r="27" spans="1:24" ht="117.75" customHeight="1" x14ac:dyDescent="0.55000000000000004">
      <c r="A27" s="513" t="s">
        <v>156</v>
      </c>
      <c r="B27" s="514"/>
      <c r="C27" s="361" t="s">
        <v>122</v>
      </c>
      <c r="D27" s="361"/>
      <c r="E27" s="361"/>
      <c r="F27" s="445" t="s">
        <v>191</v>
      </c>
      <c r="G27" s="501"/>
      <c r="H27" s="406"/>
      <c r="I27" s="361" t="s">
        <v>157</v>
      </c>
      <c r="J27" s="514"/>
      <c r="K27" s="514"/>
      <c r="L27" s="514"/>
      <c r="M27" s="514"/>
      <c r="N27" s="512" t="s">
        <v>84</v>
      </c>
      <c r="O27" s="512"/>
      <c r="P27" s="512"/>
      <c r="Q27" s="501" t="s">
        <v>291</v>
      </c>
      <c r="R27" s="501"/>
      <c r="S27" s="501"/>
      <c r="T27" s="502"/>
    </row>
    <row r="28" spans="1:24" ht="126" customHeight="1" thickBot="1" x14ac:dyDescent="0.6">
      <c r="A28" s="407" t="s">
        <v>295</v>
      </c>
      <c r="B28" s="362"/>
      <c r="C28" s="362" t="s">
        <v>296</v>
      </c>
      <c r="D28" s="362"/>
      <c r="E28" s="362"/>
      <c r="F28" s="362" t="s">
        <v>298</v>
      </c>
      <c r="G28" s="362"/>
      <c r="H28" s="362"/>
      <c r="I28" s="362" t="s">
        <v>308</v>
      </c>
      <c r="J28" s="362"/>
      <c r="K28" s="362"/>
      <c r="L28" s="362"/>
      <c r="M28" s="362"/>
      <c r="N28" s="503" t="s">
        <v>311</v>
      </c>
      <c r="O28" s="503"/>
      <c r="P28" s="503"/>
      <c r="Q28" s="504" t="s">
        <v>348</v>
      </c>
      <c r="R28" s="505"/>
      <c r="S28" s="505"/>
      <c r="T28" s="506"/>
    </row>
    <row r="29" spans="1:24" ht="24.75" customHeight="1" x14ac:dyDescent="0.55000000000000004">
      <c r="A29" s="47"/>
      <c r="B29" s="47"/>
      <c r="C29" s="47"/>
      <c r="D29" s="47"/>
      <c r="E29" s="48"/>
      <c r="F29" s="48"/>
      <c r="G29" s="48"/>
      <c r="H29" s="48"/>
      <c r="I29" s="47"/>
      <c r="J29" s="47"/>
      <c r="K29" s="294"/>
      <c r="L29" s="47"/>
      <c r="M29" s="47"/>
      <c r="N29" s="47"/>
      <c r="O29" s="47"/>
      <c r="P29" s="523"/>
      <c r="Q29" s="523"/>
      <c r="R29" s="523"/>
      <c r="S29" s="523"/>
      <c r="T29" s="523"/>
      <c r="U29" s="523"/>
      <c r="V29" s="523"/>
    </row>
    <row r="30" spans="1:24" x14ac:dyDescent="0.5500000000000000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4" x14ac:dyDescent="0.5500000000000000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4" x14ac:dyDescent="0.5500000000000000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5500000000000000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5500000000000000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5500000000000000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5500000000000000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5500000000000000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5500000000000000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5500000000000000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5500000000000000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5500000000000000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5500000000000000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</sheetData>
  <mergeCells count="42">
    <mergeCell ref="P29:V29"/>
    <mergeCell ref="A1:C1"/>
    <mergeCell ref="A2:C2"/>
    <mergeCell ref="A3:C3"/>
    <mergeCell ref="D1:T2"/>
    <mergeCell ref="D3:T3"/>
    <mergeCell ref="A4:T4"/>
    <mergeCell ref="A5:T5"/>
    <mergeCell ref="C27:E27"/>
    <mergeCell ref="F27:H27"/>
    <mergeCell ref="F28:H28"/>
    <mergeCell ref="C28:E28"/>
    <mergeCell ref="D8:D9"/>
    <mergeCell ref="A28:B28"/>
    <mergeCell ref="I27:M27"/>
    <mergeCell ref="I28:M28"/>
    <mergeCell ref="A27:B27"/>
    <mergeCell ref="E8:E9"/>
    <mergeCell ref="A26:B26"/>
    <mergeCell ref="B6:B9"/>
    <mergeCell ref="A6:A9"/>
    <mergeCell ref="C6:C9"/>
    <mergeCell ref="D7:I7"/>
    <mergeCell ref="D6:T6"/>
    <mergeCell ref="Q7:Q9"/>
    <mergeCell ref="J7:P7"/>
    <mergeCell ref="I8:I9"/>
    <mergeCell ref="O8:O9"/>
    <mergeCell ref="M8:N8"/>
    <mergeCell ref="P8:P9"/>
    <mergeCell ref="R7:R9"/>
    <mergeCell ref="F8:F9"/>
    <mergeCell ref="G8:G9"/>
    <mergeCell ref="H8:H9"/>
    <mergeCell ref="J8:J9"/>
    <mergeCell ref="N27:P27"/>
    <mergeCell ref="K8:L8"/>
    <mergeCell ref="Q27:T27"/>
    <mergeCell ref="N28:P28"/>
    <mergeCell ref="Q28:T28"/>
    <mergeCell ref="T7:T9"/>
    <mergeCell ref="S7:S9"/>
  </mergeCells>
  <phoneticPr fontId="3" type="noConversion"/>
  <printOptions horizontalCentered="1" verticalCentered="1"/>
  <pageMargins left="0" right="0" top="0" bottom="0" header="0" footer="0"/>
  <pageSetup paperSize="9" scale="54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rightToLeft="1" view="pageBreakPreview" zoomScale="60" zoomScaleNormal="76" workbookViewId="0">
      <selection activeCell="E19" sqref="E19"/>
    </sheetView>
  </sheetViews>
  <sheetFormatPr defaultRowHeight="20.25" x14ac:dyDescent="0.55000000000000004"/>
  <cols>
    <col min="1" max="1" width="7.125" style="8" customWidth="1"/>
    <col min="2" max="2" width="59.25" style="8" customWidth="1"/>
    <col min="3" max="3" width="12.75" style="8" customWidth="1"/>
    <col min="4" max="4" width="7.375" style="8" customWidth="1"/>
    <col min="5" max="5" width="6.75" style="8" customWidth="1"/>
    <col min="6" max="24" width="8.625" style="8" customWidth="1"/>
    <col min="25" max="16384" width="9" style="8"/>
  </cols>
  <sheetData>
    <row r="1" spans="1:24" ht="23.25" customHeight="1" x14ac:dyDescent="0.55000000000000004">
      <c r="A1" s="567"/>
      <c r="B1" s="568"/>
      <c r="C1" s="548" t="s">
        <v>192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50"/>
    </row>
    <row r="2" spans="1:24" ht="24" customHeight="1" x14ac:dyDescent="0.55000000000000004">
      <c r="A2" s="570" t="s">
        <v>96</v>
      </c>
      <c r="B2" s="571"/>
      <c r="C2" s="551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3"/>
    </row>
    <row r="3" spans="1:24" ht="26.25" customHeight="1" thickBot="1" x14ac:dyDescent="0.6">
      <c r="A3" s="569" t="s">
        <v>333</v>
      </c>
      <c r="B3" s="417"/>
      <c r="C3" s="545" t="s">
        <v>355</v>
      </c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7"/>
    </row>
    <row r="4" spans="1:24" ht="19.5" customHeight="1" thickTop="1" thickBot="1" x14ac:dyDescent="0.6">
      <c r="A4" s="49" t="s">
        <v>114</v>
      </c>
      <c r="B4" s="50"/>
      <c r="C4" s="50"/>
      <c r="D4" s="50"/>
      <c r="E4" s="50"/>
      <c r="F4" s="50"/>
      <c r="G4" s="543" t="s">
        <v>113</v>
      </c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4"/>
    </row>
    <row r="5" spans="1:24" ht="25.5" customHeight="1" x14ac:dyDescent="0.55000000000000004">
      <c r="A5" s="427" t="s">
        <v>107</v>
      </c>
      <c r="B5" s="579" t="s">
        <v>110</v>
      </c>
      <c r="C5" s="554" t="s">
        <v>161</v>
      </c>
      <c r="D5" s="555"/>
      <c r="E5" s="556"/>
      <c r="F5" s="575" t="s">
        <v>117</v>
      </c>
      <c r="G5" s="576"/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7"/>
    </row>
    <row r="6" spans="1:24" ht="26.25" customHeight="1" x14ac:dyDescent="0.55000000000000004">
      <c r="A6" s="429"/>
      <c r="B6" s="580"/>
      <c r="C6" s="557"/>
      <c r="D6" s="558"/>
      <c r="E6" s="559"/>
      <c r="F6" s="572" t="s">
        <v>109</v>
      </c>
      <c r="G6" s="573"/>
      <c r="H6" s="573"/>
      <c r="I6" s="573"/>
      <c r="J6" s="573"/>
      <c r="K6" s="574"/>
      <c r="L6" s="572" t="s">
        <v>45</v>
      </c>
      <c r="M6" s="573"/>
      <c r="N6" s="573"/>
      <c r="O6" s="573"/>
      <c r="P6" s="573"/>
      <c r="Q6" s="573"/>
      <c r="R6" s="574"/>
      <c r="S6" s="562" t="s">
        <v>77</v>
      </c>
      <c r="T6" s="562" t="s">
        <v>142</v>
      </c>
      <c r="U6" s="562" t="s">
        <v>143</v>
      </c>
      <c r="V6" s="562" t="s">
        <v>221</v>
      </c>
      <c r="W6" s="562" t="s">
        <v>222</v>
      </c>
      <c r="X6" s="578" t="s">
        <v>27</v>
      </c>
    </row>
    <row r="7" spans="1:24" ht="41.25" customHeight="1" x14ac:dyDescent="0.55000000000000004">
      <c r="A7" s="429"/>
      <c r="B7" s="580"/>
      <c r="C7" s="560" t="s">
        <v>259</v>
      </c>
      <c r="D7" s="560" t="s">
        <v>260</v>
      </c>
      <c r="E7" s="560" t="s">
        <v>261</v>
      </c>
      <c r="F7" s="510" t="s">
        <v>129</v>
      </c>
      <c r="G7" s="478" t="s">
        <v>206</v>
      </c>
      <c r="H7" s="510" t="s">
        <v>170</v>
      </c>
      <c r="I7" s="447" t="s">
        <v>169</v>
      </c>
      <c r="J7" s="447" t="s">
        <v>204</v>
      </c>
      <c r="K7" s="563" t="s">
        <v>1</v>
      </c>
      <c r="L7" s="510" t="s">
        <v>129</v>
      </c>
      <c r="M7" s="450" t="s">
        <v>274</v>
      </c>
      <c r="N7" s="450" t="s">
        <v>274</v>
      </c>
      <c r="O7" s="565" t="s">
        <v>206</v>
      </c>
      <c r="P7" s="566"/>
      <c r="Q7" s="447" t="s">
        <v>170</v>
      </c>
      <c r="R7" s="562" t="s">
        <v>1</v>
      </c>
      <c r="S7" s="481"/>
      <c r="T7" s="481"/>
      <c r="U7" s="481"/>
      <c r="V7" s="481"/>
      <c r="W7" s="481"/>
      <c r="X7" s="578"/>
    </row>
    <row r="8" spans="1:24" ht="131.25" customHeight="1" x14ac:dyDescent="0.55000000000000004">
      <c r="A8" s="429"/>
      <c r="B8" s="580"/>
      <c r="C8" s="561"/>
      <c r="D8" s="561"/>
      <c r="E8" s="561"/>
      <c r="F8" s="511"/>
      <c r="G8" s="479"/>
      <c r="H8" s="511"/>
      <c r="I8" s="447"/>
      <c r="J8" s="447"/>
      <c r="K8" s="564"/>
      <c r="L8" s="511"/>
      <c r="M8" s="295" t="s">
        <v>303</v>
      </c>
      <c r="N8" s="295" t="s">
        <v>304</v>
      </c>
      <c r="O8" s="296" t="s">
        <v>307</v>
      </c>
      <c r="P8" s="252" t="s">
        <v>217</v>
      </c>
      <c r="Q8" s="447"/>
      <c r="R8" s="482"/>
      <c r="S8" s="482"/>
      <c r="T8" s="482"/>
      <c r="U8" s="482"/>
      <c r="V8" s="482"/>
      <c r="W8" s="482"/>
      <c r="X8" s="578"/>
    </row>
    <row r="9" spans="1:24" ht="18.95" customHeight="1" x14ac:dyDescent="0.55000000000000004">
      <c r="A9" s="75">
        <v>1</v>
      </c>
      <c r="B9" s="101" t="s">
        <v>34</v>
      </c>
      <c r="C9" s="156" t="s">
        <v>272</v>
      </c>
      <c r="D9" s="297"/>
      <c r="E9" s="297"/>
      <c r="F9" s="76"/>
      <c r="G9" s="76"/>
      <c r="H9" s="76"/>
      <c r="I9" s="76"/>
      <c r="J9" s="76"/>
      <c r="K9" s="76">
        <f t="shared" ref="K9:K34" si="0">SUM(F9:J9)</f>
        <v>0</v>
      </c>
      <c r="L9" s="76"/>
      <c r="M9" s="76"/>
      <c r="N9" s="76"/>
      <c r="O9" s="76"/>
      <c r="P9" s="76"/>
      <c r="Q9" s="76"/>
      <c r="R9" s="76">
        <f t="shared" ref="R9:R34" si="1">SUM(L9:Q9)</f>
        <v>0</v>
      </c>
      <c r="S9" s="76"/>
      <c r="T9" s="76"/>
      <c r="U9" s="76"/>
      <c r="V9" s="76"/>
      <c r="W9" s="76"/>
      <c r="X9" s="77">
        <f>K9+R9+T9+U9+W9+S9+V9</f>
        <v>0</v>
      </c>
    </row>
    <row r="10" spans="1:24" ht="18.95" customHeight="1" x14ac:dyDescent="0.55000000000000004">
      <c r="A10" s="75">
        <v>2</v>
      </c>
      <c r="B10" s="101" t="s">
        <v>35</v>
      </c>
      <c r="C10" s="156" t="s">
        <v>272</v>
      </c>
      <c r="D10" s="297"/>
      <c r="E10" s="297"/>
      <c r="F10" s="76"/>
      <c r="G10" s="76"/>
      <c r="H10" s="76"/>
      <c r="I10" s="76"/>
      <c r="J10" s="76"/>
      <c r="K10" s="76">
        <f t="shared" si="0"/>
        <v>0</v>
      </c>
      <c r="L10" s="76"/>
      <c r="M10" s="76"/>
      <c r="N10" s="76"/>
      <c r="O10" s="76"/>
      <c r="P10" s="76"/>
      <c r="Q10" s="76"/>
      <c r="R10" s="76">
        <f t="shared" si="1"/>
        <v>0</v>
      </c>
      <c r="S10" s="76"/>
      <c r="T10" s="76"/>
      <c r="U10" s="76"/>
      <c r="V10" s="76"/>
      <c r="W10" s="76"/>
      <c r="X10" s="77">
        <f t="shared" ref="X10:X34" si="2">K10+R10+T10+U10+W10+S10+V10</f>
        <v>0</v>
      </c>
    </row>
    <row r="11" spans="1:24" ht="18.95" customHeight="1" x14ac:dyDescent="0.55000000000000004">
      <c r="A11" s="75">
        <v>3</v>
      </c>
      <c r="B11" s="101" t="s">
        <v>248</v>
      </c>
      <c r="C11" s="157"/>
      <c r="D11" s="298"/>
      <c r="E11" s="297"/>
      <c r="F11" s="76">
        <f>'پیوست شماره 3- سایر قراردادها'!G18</f>
        <v>0</v>
      </c>
      <c r="G11" s="76">
        <f>'پیوست شماره 3- سایر قراردادها'!H18</f>
        <v>0</v>
      </c>
      <c r="H11" s="76">
        <f>'پیوست شماره 3- سایر قراردادها'!I18</f>
        <v>0</v>
      </c>
      <c r="I11" s="76">
        <f>'پیوست شماره 3- سایر قراردادها'!J18</f>
        <v>0</v>
      </c>
      <c r="J11" s="76">
        <f>'پیوست شماره 3- سایر قراردادها'!K18</f>
        <v>0</v>
      </c>
      <c r="K11" s="76">
        <f t="shared" si="0"/>
        <v>0</v>
      </c>
      <c r="L11" s="76">
        <f>'پیوست شماره 3- سایر قراردادها'!L18</f>
        <v>0</v>
      </c>
      <c r="M11" s="76"/>
      <c r="N11" s="76">
        <f>'پیوست شماره 3- سایر قراردادها'!M18</f>
        <v>0</v>
      </c>
      <c r="O11" s="76">
        <f>'پیوست شماره 3- سایر قراردادها'!N18</f>
        <v>0</v>
      </c>
      <c r="P11" s="76">
        <f>'پیوست شماره 3- سایر قراردادها'!O18</f>
        <v>0</v>
      </c>
      <c r="Q11" s="76">
        <f>'پیوست شماره 3- سایر قراردادها'!P18</f>
        <v>0</v>
      </c>
      <c r="R11" s="76">
        <f t="shared" si="1"/>
        <v>0</v>
      </c>
      <c r="S11" s="76">
        <f>'پیوست شماره 3- سایر قراردادها'!Q18</f>
        <v>0</v>
      </c>
      <c r="T11" s="76">
        <f>'پیوست شماره 3- سایر قراردادها'!R18</f>
        <v>0</v>
      </c>
      <c r="U11" s="76">
        <f>'پیوست شماره 3- سایر قراردادها'!S18</f>
        <v>0</v>
      </c>
      <c r="V11" s="76">
        <f>'پیوست شماره 3- سایر قراردادها'!T18</f>
        <v>0</v>
      </c>
      <c r="W11" s="76">
        <f>'پیوست شماره 3- سایر قراردادها'!U18</f>
        <v>0</v>
      </c>
      <c r="X11" s="77">
        <f t="shared" si="2"/>
        <v>0</v>
      </c>
    </row>
    <row r="12" spans="1:24" ht="18.95" customHeight="1" x14ac:dyDescent="0.55000000000000004">
      <c r="A12" s="75">
        <v>4</v>
      </c>
      <c r="B12" s="80" t="s">
        <v>279</v>
      </c>
      <c r="C12" s="157" t="s">
        <v>280</v>
      </c>
      <c r="D12" s="298"/>
      <c r="E12" s="297"/>
      <c r="F12" s="76"/>
      <c r="G12" s="76"/>
      <c r="H12" s="76"/>
      <c r="I12" s="76"/>
      <c r="J12" s="76"/>
      <c r="K12" s="76">
        <f t="shared" si="0"/>
        <v>0</v>
      </c>
      <c r="L12" s="76"/>
      <c r="M12" s="76"/>
      <c r="N12" s="76"/>
      <c r="O12" s="76"/>
      <c r="P12" s="76"/>
      <c r="Q12" s="76"/>
      <c r="R12" s="76">
        <f t="shared" si="1"/>
        <v>0</v>
      </c>
      <c r="S12" s="76"/>
      <c r="T12" s="76"/>
      <c r="U12" s="76"/>
      <c r="V12" s="76"/>
      <c r="W12" s="76"/>
      <c r="X12" s="77">
        <f t="shared" si="2"/>
        <v>0</v>
      </c>
    </row>
    <row r="13" spans="1:24" ht="18.95" customHeight="1" x14ac:dyDescent="0.55000000000000004">
      <c r="A13" s="75">
        <v>5</v>
      </c>
      <c r="B13" s="80" t="s">
        <v>251</v>
      </c>
      <c r="C13" s="157" t="s">
        <v>264</v>
      </c>
      <c r="D13" s="298"/>
      <c r="E13" s="297"/>
      <c r="F13" s="76"/>
      <c r="G13" s="76"/>
      <c r="H13" s="76"/>
      <c r="I13" s="76"/>
      <c r="J13" s="76"/>
      <c r="K13" s="76">
        <f t="shared" si="0"/>
        <v>0</v>
      </c>
      <c r="L13" s="76"/>
      <c r="M13" s="76"/>
      <c r="N13" s="76"/>
      <c r="O13" s="76"/>
      <c r="P13" s="76"/>
      <c r="Q13" s="76"/>
      <c r="R13" s="76">
        <f t="shared" si="1"/>
        <v>0</v>
      </c>
      <c r="S13" s="76"/>
      <c r="T13" s="76"/>
      <c r="U13" s="76"/>
      <c r="V13" s="76"/>
      <c r="W13" s="76"/>
      <c r="X13" s="77">
        <f t="shared" si="2"/>
        <v>0</v>
      </c>
    </row>
    <row r="14" spans="1:24" ht="18.95" customHeight="1" x14ac:dyDescent="0.55000000000000004">
      <c r="A14" s="75">
        <v>6</v>
      </c>
      <c r="B14" s="80" t="s">
        <v>252</v>
      </c>
      <c r="C14" s="157" t="s">
        <v>265</v>
      </c>
      <c r="D14" s="298"/>
      <c r="E14" s="297"/>
      <c r="F14" s="76"/>
      <c r="G14" s="76"/>
      <c r="H14" s="76"/>
      <c r="I14" s="76"/>
      <c r="J14" s="76"/>
      <c r="K14" s="76">
        <f t="shared" si="0"/>
        <v>0</v>
      </c>
      <c r="L14" s="76"/>
      <c r="M14" s="76"/>
      <c r="N14" s="76"/>
      <c r="O14" s="76"/>
      <c r="P14" s="76"/>
      <c r="Q14" s="76"/>
      <c r="R14" s="76">
        <f t="shared" si="1"/>
        <v>0</v>
      </c>
      <c r="S14" s="76"/>
      <c r="T14" s="76"/>
      <c r="U14" s="76"/>
      <c r="V14" s="76"/>
      <c r="W14" s="76"/>
      <c r="X14" s="77">
        <f t="shared" si="2"/>
        <v>0</v>
      </c>
    </row>
    <row r="15" spans="1:24" ht="18.95" customHeight="1" x14ac:dyDescent="0.55000000000000004">
      <c r="A15" s="75">
        <v>7</v>
      </c>
      <c r="B15" s="80" t="s">
        <v>253</v>
      </c>
      <c r="C15" s="157" t="s">
        <v>266</v>
      </c>
      <c r="D15" s="298"/>
      <c r="E15" s="297"/>
      <c r="F15" s="76"/>
      <c r="G15" s="76"/>
      <c r="H15" s="76"/>
      <c r="I15" s="76"/>
      <c r="J15" s="76"/>
      <c r="K15" s="76">
        <f t="shared" si="0"/>
        <v>0</v>
      </c>
      <c r="L15" s="76"/>
      <c r="M15" s="76"/>
      <c r="N15" s="76"/>
      <c r="O15" s="76"/>
      <c r="P15" s="76"/>
      <c r="Q15" s="76"/>
      <c r="R15" s="76">
        <f t="shared" si="1"/>
        <v>0</v>
      </c>
      <c r="S15" s="76"/>
      <c r="T15" s="76"/>
      <c r="U15" s="76"/>
      <c r="V15" s="76"/>
      <c r="W15" s="76"/>
      <c r="X15" s="77">
        <f t="shared" si="2"/>
        <v>0</v>
      </c>
    </row>
    <row r="16" spans="1:24" ht="18.95" customHeight="1" x14ac:dyDescent="0.55000000000000004">
      <c r="A16" s="75">
        <v>8</v>
      </c>
      <c r="B16" s="80" t="s">
        <v>184</v>
      </c>
      <c r="C16" s="157"/>
      <c r="D16" s="298"/>
      <c r="E16" s="297"/>
      <c r="F16" s="76"/>
      <c r="G16" s="76"/>
      <c r="H16" s="76"/>
      <c r="I16" s="76"/>
      <c r="J16" s="76"/>
      <c r="K16" s="76">
        <f t="shared" si="0"/>
        <v>0</v>
      </c>
      <c r="L16" s="76"/>
      <c r="M16" s="76"/>
      <c r="N16" s="76"/>
      <c r="O16" s="76"/>
      <c r="P16" s="76"/>
      <c r="Q16" s="76"/>
      <c r="R16" s="76">
        <f t="shared" si="1"/>
        <v>0</v>
      </c>
      <c r="S16" s="76"/>
      <c r="T16" s="76"/>
      <c r="U16" s="76"/>
      <c r="V16" s="76"/>
      <c r="W16" s="76"/>
      <c r="X16" s="77">
        <f t="shared" si="2"/>
        <v>0</v>
      </c>
    </row>
    <row r="17" spans="1:27" ht="18.95" customHeight="1" x14ac:dyDescent="0.55000000000000004">
      <c r="A17" s="75">
        <v>9</v>
      </c>
      <c r="B17" s="80" t="s">
        <v>29</v>
      </c>
      <c r="C17" s="157" t="s">
        <v>269</v>
      </c>
      <c r="D17" s="298"/>
      <c r="E17" s="297"/>
      <c r="F17" s="76"/>
      <c r="G17" s="76"/>
      <c r="H17" s="76"/>
      <c r="I17" s="76"/>
      <c r="J17" s="76"/>
      <c r="K17" s="76">
        <f t="shared" si="0"/>
        <v>0</v>
      </c>
      <c r="L17" s="76"/>
      <c r="M17" s="76"/>
      <c r="N17" s="76"/>
      <c r="O17" s="76"/>
      <c r="P17" s="76"/>
      <c r="Q17" s="76"/>
      <c r="R17" s="76">
        <f t="shared" si="1"/>
        <v>0</v>
      </c>
      <c r="S17" s="76"/>
      <c r="T17" s="76"/>
      <c r="U17" s="76"/>
      <c r="V17" s="76"/>
      <c r="W17" s="76"/>
      <c r="X17" s="77">
        <f t="shared" si="2"/>
        <v>0</v>
      </c>
    </row>
    <row r="18" spans="1:27" ht="18.95" customHeight="1" x14ac:dyDescent="0.55000000000000004">
      <c r="A18" s="75">
        <v>10</v>
      </c>
      <c r="B18" s="80" t="s">
        <v>92</v>
      </c>
      <c r="C18" s="157" t="s">
        <v>270</v>
      </c>
      <c r="D18" s="298"/>
      <c r="E18" s="297"/>
      <c r="F18" s="76"/>
      <c r="G18" s="76"/>
      <c r="H18" s="76"/>
      <c r="I18" s="76"/>
      <c r="J18" s="76"/>
      <c r="K18" s="76">
        <f t="shared" si="0"/>
        <v>0</v>
      </c>
      <c r="L18" s="76"/>
      <c r="M18" s="76"/>
      <c r="N18" s="76"/>
      <c r="O18" s="76"/>
      <c r="P18" s="76"/>
      <c r="Q18" s="76"/>
      <c r="R18" s="76">
        <f t="shared" si="1"/>
        <v>0</v>
      </c>
      <c r="S18" s="76"/>
      <c r="T18" s="76"/>
      <c r="U18" s="76"/>
      <c r="V18" s="76"/>
      <c r="W18" s="76"/>
      <c r="X18" s="77">
        <f t="shared" si="2"/>
        <v>0</v>
      </c>
    </row>
    <row r="19" spans="1:27" ht="18.95" customHeight="1" x14ac:dyDescent="0.55000000000000004">
      <c r="A19" s="75">
        <v>11</v>
      </c>
      <c r="B19" s="80" t="s">
        <v>37</v>
      </c>
      <c r="C19" s="157"/>
      <c r="D19" s="298"/>
      <c r="E19" s="297"/>
      <c r="F19" s="76"/>
      <c r="G19" s="76"/>
      <c r="H19" s="76"/>
      <c r="I19" s="76"/>
      <c r="J19" s="76"/>
      <c r="K19" s="76">
        <f t="shared" si="0"/>
        <v>0</v>
      </c>
      <c r="L19" s="76"/>
      <c r="M19" s="76"/>
      <c r="N19" s="76"/>
      <c r="O19" s="76"/>
      <c r="P19" s="76">
        <v>0</v>
      </c>
      <c r="Q19" s="76"/>
      <c r="R19" s="76">
        <f t="shared" si="1"/>
        <v>0</v>
      </c>
      <c r="S19" s="76"/>
      <c r="T19" s="76"/>
      <c r="U19" s="76"/>
      <c r="V19" s="76"/>
      <c r="W19" s="76"/>
      <c r="X19" s="77">
        <f t="shared" si="2"/>
        <v>0</v>
      </c>
    </row>
    <row r="20" spans="1:27" ht="18.95" customHeight="1" x14ac:dyDescent="0.55000000000000004">
      <c r="A20" s="75">
        <v>12</v>
      </c>
      <c r="B20" s="80" t="s">
        <v>36</v>
      </c>
      <c r="C20" s="158" t="s">
        <v>273</v>
      </c>
      <c r="D20" s="298"/>
      <c r="E20" s="297"/>
      <c r="F20" s="76"/>
      <c r="G20" s="76"/>
      <c r="H20" s="76"/>
      <c r="I20" s="76"/>
      <c r="J20" s="76"/>
      <c r="K20" s="76">
        <f t="shared" si="0"/>
        <v>0</v>
      </c>
      <c r="L20" s="76"/>
      <c r="M20" s="76"/>
      <c r="N20" s="76"/>
      <c r="O20" s="76"/>
      <c r="P20" s="76"/>
      <c r="Q20" s="76"/>
      <c r="R20" s="76">
        <f t="shared" si="1"/>
        <v>0</v>
      </c>
      <c r="S20" s="76"/>
      <c r="T20" s="76"/>
      <c r="U20" s="76"/>
      <c r="V20" s="76"/>
      <c r="W20" s="76"/>
      <c r="X20" s="77">
        <f t="shared" si="2"/>
        <v>0</v>
      </c>
    </row>
    <row r="21" spans="1:27" ht="18.95" customHeight="1" x14ac:dyDescent="0.55000000000000004">
      <c r="A21" s="75">
        <v>13</v>
      </c>
      <c r="B21" s="80" t="s">
        <v>254</v>
      </c>
      <c r="C21" s="158" t="s">
        <v>326</v>
      </c>
      <c r="D21" s="298"/>
      <c r="E21" s="297"/>
      <c r="F21" s="76"/>
      <c r="G21" s="76"/>
      <c r="H21" s="76"/>
      <c r="I21" s="76"/>
      <c r="J21" s="76"/>
      <c r="K21" s="76">
        <f t="shared" si="0"/>
        <v>0</v>
      </c>
      <c r="L21" s="76"/>
      <c r="M21" s="76"/>
      <c r="N21" s="76"/>
      <c r="O21" s="76"/>
      <c r="P21" s="76"/>
      <c r="Q21" s="76"/>
      <c r="R21" s="76">
        <f t="shared" si="1"/>
        <v>0</v>
      </c>
      <c r="S21" s="76"/>
      <c r="T21" s="76"/>
      <c r="U21" s="76"/>
      <c r="V21" s="76"/>
      <c r="W21" s="76"/>
      <c r="X21" s="77">
        <f t="shared" si="2"/>
        <v>0</v>
      </c>
    </row>
    <row r="22" spans="1:27" ht="18.95" customHeight="1" x14ac:dyDescent="0.55000000000000004">
      <c r="A22" s="75">
        <v>14</v>
      </c>
      <c r="B22" s="80" t="s">
        <v>255</v>
      </c>
      <c r="C22" s="158" t="s">
        <v>271</v>
      </c>
      <c r="D22" s="298"/>
      <c r="E22" s="297"/>
      <c r="F22" s="76"/>
      <c r="G22" s="76"/>
      <c r="H22" s="76"/>
      <c r="I22" s="76"/>
      <c r="J22" s="76"/>
      <c r="K22" s="76">
        <f t="shared" si="0"/>
        <v>0</v>
      </c>
      <c r="L22" s="76"/>
      <c r="M22" s="76"/>
      <c r="N22" s="76"/>
      <c r="O22" s="76"/>
      <c r="P22" s="76"/>
      <c r="Q22" s="76"/>
      <c r="R22" s="76">
        <f t="shared" si="1"/>
        <v>0</v>
      </c>
      <c r="S22" s="76"/>
      <c r="T22" s="76"/>
      <c r="U22" s="76"/>
      <c r="V22" s="76"/>
      <c r="W22" s="76"/>
      <c r="X22" s="77">
        <f t="shared" si="2"/>
        <v>0</v>
      </c>
    </row>
    <row r="23" spans="1:27" ht="18.95" customHeight="1" x14ac:dyDescent="0.55000000000000004">
      <c r="A23" s="75">
        <v>15</v>
      </c>
      <c r="B23" s="80" t="s">
        <v>347</v>
      </c>
      <c r="C23" s="157"/>
      <c r="D23" s="298"/>
      <c r="E23" s="297"/>
      <c r="F23" s="76">
        <f>'پیوست شماره 4-سایر هزینه ها'!D18</f>
        <v>0</v>
      </c>
      <c r="G23" s="76">
        <f>'پیوست شماره 4-سایر هزینه ها'!E18</f>
        <v>0</v>
      </c>
      <c r="H23" s="76">
        <f>'پیوست شماره 4-سایر هزینه ها'!F18</f>
        <v>0</v>
      </c>
      <c r="I23" s="76">
        <f>'پیوست شماره 4-سایر هزینه ها'!G18</f>
        <v>0</v>
      </c>
      <c r="J23" s="76">
        <f>'پیوست شماره 4-سایر هزینه ها'!H18</f>
        <v>0</v>
      </c>
      <c r="K23" s="76">
        <f t="shared" si="0"/>
        <v>0</v>
      </c>
      <c r="L23" s="76">
        <f>'پیوست شماره 4-سایر هزینه ها'!I18</f>
        <v>0</v>
      </c>
      <c r="M23" s="76"/>
      <c r="N23" s="76">
        <f>'پیوست شماره 4-سایر هزینه ها'!J18</f>
        <v>0</v>
      </c>
      <c r="O23" s="76">
        <f>'پیوست شماره 4-سایر هزینه ها'!K18</f>
        <v>0</v>
      </c>
      <c r="P23" s="76">
        <f>'پیوست شماره 4-سایر هزینه ها'!L18</f>
        <v>0</v>
      </c>
      <c r="Q23" s="76">
        <f>'پیوست شماره 4-سایر هزینه ها'!M18</f>
        <v>0</v>
      </c>
      <c r="R23" s="76">
        <f t="shared" si="1"/>
        <v>0</v>
      </c>
      <c r="S23" s="76">
        <f>'پیوست شماره 4-سایر هزینه ها'!N18</f>
        <v>0</v>
      </c>
      <c r="T23" s="76">
        <f>'پیوست شماره 4-سایر هزینه ها'!O18</f>
        <v>0</v>
      </c>
      <c r="U23" s="76">
        <f>'پیوست شماره 4-سایر هزینه ها'!P18</f>
        <v>0</v>
      </c>
      <c r="V23" s="76">
        <f>'پیوست شماره 4-سایر هزینه ها'!Q18</f>
        <v>0</v>
      </c>
      <c r="W23" s="76">
        <f>'پیوست شماره 4-سایر هزینه ها'!R18</f>
        <v>0</v>
      </c>
      <c r="X23" s="77">
        <f t="shared" si="2"/>
        <v>0</v>
      </c>
    </row>
    <row r="24" spans="1:27" ht="18.95" customHeight="1" x14ac:dyDescent="0.55000000000000004">
      <c r="A24" s="75">
        <v>16</v>
      </c>
      <c r="B24" s="80" t="s">
        <v>320</v>
      </c>
      <c r="C24" s="157"/>
      <c r="D24" s="298"/>
      <c r="E24" s="297"/>
      <c r="F24" s="76"/>
      <c r="G24" s="76"/>
      <c r="H24" s="76"/>
      <c r="I24" s="76"/>
      <c r="J24" s="76"/>
      <c r="K24" s="76">
        <f t="shared" si="0"/>
        <v>0</v>
      </c>
      <c r="L24" s="76"/>
      <c r="M24" s="76"/>
      <c r="N24" s="76"/>
      <c r="O24" s="76"/>
      <c r="P24" s="76"/>
      <c r="Q24" s="76"/>
      <c r="R24" s="76">
        <f t="shared" si="1"/>
        <v>0</v>
      </c>
      <c r="S24" s="76"/>
      <c r="T24" s="76"/>
      <c r="U24" s="76"/>
      <c r="V24" s="76"/>
      <c r="W24" s="76"/>
      <c r="X24" s="77">
        <f t="shared" si="2"/>
        <v>0</v>
      </c>
    </row>
    <row r="25" spans="1:27" ht="18.95" customHeight="1" x14ac:dyDescent="0.55000000000000004">
      <c r="A25" s="75">
        <v>17</v>
      </c>
      <c r="B25" s="81" t="s">
        <v>30</v>
      </c>
      <c r="C25" s="158" t="s">
        <v>262</v>
      </c>
      <c r="D25" s="299"/>
      <c r="E25" s="297"/>
      <c r="F25" s="76"/>
      <c r="G25" s="76"/>
      <c r="H25" s="76"/>
      <c r="I25" s="76"/>
      <c r="J25" s="76"/>
      <c r="K25" s="76">
        <f t="shared" si="0"/>
        <v>0</v>
      </c>
      <c r="L25" s="76"/>
      <c r="M25" s="76"/>
      <c r="N25" s="76"/>
      <c r="O25" s="76"/>
      <c r="P25" s="76"/>
      <c r="Q25" s="76"/>
      <c r="R25" s="76">
        <f t="shared" si="1"/>
        <v>0</v>
      </c>
      <c r="S25" s="76"/>
      <c r="T25" s="76"/>
      <c r="U25" s="76"/>
      <c r="V25" s="76"/>
      <c r="W25" s="76"/>
      <c r="X25" s="77">
        <f t="shared" si="2"/>
        <v>0</v>
      </c>
    </row>
    <row r="26" spans="1:27" ht="18.95" customHeight="1" x14ac:dyDescent="0.55000000000000004">
      <c r="A26" s="75">
        <v>18</v>
      </c>
      <c r="B26" s="81" t="s">
        <v>31</v>
      </c>
      <c r="C26" s="158" t="s">
        <v>325</v>
      </c>
      <c r="D26" s="299"/>
      <c r="E26" s="297"/>
      <c r="F26" s="76"/>
      <c r="G26" s="76"/>
      <c r="H26" s="76"/>
      <c r="I26" s="76"/>
      <c r="J26" s="76"/>
      <c r="K26" s="76">
        <f t="shared" si="0"/>
        <v>0</v>
      </c>
      <c r="L26" s="76"/>
      <c r="M26" s="76"/>
      <c r="N26" s="76"/>
      <c r="O26" s="76"/>
      <c r="P26" s="76"/>
      <c r="Q26" s="76"/>
      <c r="R26" s="76">
        <f t="shared" si="1"/>
        <v>0</v>
      </c>
      <c r="S26" s="76"/>
      <c r="T26" s="76"/>
      <c r="U26" s="76"/>
      <c r="V26" s="76"/>
      <c r="W26" s="76"/>
      <c r="X26" s="77">
        <f t="shared" si="2"/>
        <v>0</v>
      </c>
      <c r="AA26" s="46"/>
    </row>
    <row r="27" spans="1:27" ht="18.95" customHeight="1" x14ac:dyDescent="0.55000000000000004">
      <c r="A27" s="75">
        <v>19</v>
      </c>
      <c r="B27" s="81" t="s">
        <v>32</v>
      </c>
      <c r="C27" s="158" t="s">
        <v>263</v>
      </c>
      <c r="D27" s="299"/>
      <c r="E27" s="297"/>
      <c r="F27" s="76"/>
      <c r="G27" s="76"/>
      <c r="H27" s="76"/>
      <c r="I27" s="76"/>
      <c r="J27" s="76"/>
      <c r="K27" s="76">
        <f t="shared" si="0"/>
        <v>0</v>
      </c>
      <c r="L27" s="76"/>
      <c r="M27" s="76"/>
      <c r="N27" s="76"/>
      <c r="O27" s="76"/>
      <c r="P27" s="76"/>
      <c r="Q27" s="76"/>
      <c r="R27" s="76">
        <f t="shared" si="1"/>
        <v>0</v>
      </c>
      <c r="S27" s="76"/>
      <c r="T27" s="76"/>
      <c r="U27" s="76"/>
      <c r="V27" s="76"/>
      <c r="W27" s="76"/>
      <c r="X27" s="77">
        <f t="shared" si="2"/>
        <v>0</v>
      </c>
    </row>
    <row r="28" spans="1:27" ht="18.95" customHeight="1" x14ac:dyDescent="0.55000000000000004">
      <c r="A28" s="75">
        <v>20</v>
      </c>
      <c r="B28" s="81" t="s">
        <v>33</v>
      </c>
      <c r="C28" s="158" t="s">
        <v>263</v>
      </c>
      <c r="D28" s="299"/>
      <c r="E28" s="297"/>
      <c r="F28" s="76"/>
      <c r="G28" s="76"/>
      <c r="H28" s="76"/>
      <c r="I28" s="76"/>
      <c r="J28" s="76"/>
      <c r="K28" s="76">
        <f t="shared" si="0"/>
        <v>0</v>
      </c>
      <c r="L28" s="76"/>
      <c r="M28" s="76"/>
      <c r="N28" s="76"/>
      <c r="O28" s="76"/>
      <c r="P28" s="76"/>
      <c r="Q28" s="76"/>
      <c r="R28" s="76">
        <f t="shared" si="1"/>
        <v>0</v>
      </c>
      <c r="S28" s="76"/>
      <c r="T28" s="76"/>
      <c r="U28" s="76"/>
      <c r="V28" s="76"/>
      <c r="W28" s="76"/>
      <c r="X28" s="77">
        <f t="shared" si="2"/>
        <v>0</v>
      </c>
    </row>
    <row r="29" spans="1:27" ht="18.95" customHeight="1" x14ac:dyDescent="0.55000000000000004">
      <c r="A29" s="75">
        <v>21</v>
      </c>
      <c r="B29" s="80" t="s">
        <v>312</v>
      </c>
      <c r="C29" s="157"/>
      <c r="D29" s="298"/>
      <c r="E29" s="297"/>
      <c r="F29" s="76"/>
      <c r="G29" s="76"/>
      <c r="H29" s="76"/>
      <c r="I29" s="76"/>
      <c r="J29" s="76"/>
      <c r="K29" s="76">
        <f t="shared" si="0"/>
        <v>0</v>
      </c>
      <c r="L29" s="76"/>
      <c r="M29" s="76"/>
      <c r="N29" s="76"/>
      <c r="O29" s="76"/>
      <c r="P29" s="76"/>
      <c r="Q29" s="76"/>
      <c r="R29" s="76">
        <f t="shared" si="1"/>
        <v>0</v>
      </c>
      <c r="S29" s="76"/>
      <c r="T29" s="76"/>
      <c r="U29" s="76"/>
      <c r="V29" s="76"/>
      <c r="W29" s="76"/>
      <c r="X29" s="77">
        <f t="shared" si="2"/>
        <v>0</v>
      </c>
    </row>
    <row r="30" spans="1:27" ht="18.95" customHeight="1" x14ac:dyDescent="0.55000000000000004">
      <c r="A30" s="75">
        <v>22</v>
      </c>
      <c r="B30" s="82" t="s">
        <v>346</v>
      </c>
      <c r="C30" s="159" t="s">
        <v>262</v>
      </c>
      <c r="D30" s="284"/>
      <c r="E30" s="297"/>
      <c r="F30" s="76"/>
      <c r="G30" s="76"/>
      <c r="H30" s="76"/>
      <c r="I30" s="76"/>
      <c r="J30" s="76"/>
      <c r="K30" s="76">
        <f t="shared" si="0"/>
        <v>0</v>
      </c>
      <c r="L30" s="76"/>
      <c r="M30" s="76"/>
      <c r="N30" s="76"/>
      <c r="O30" s="76"/>
      <c r="P30" s="76"/>
      <c r="Q30" s="76"/>
      <c r="R30" s="76">
        <f t="shared" si="1"/>
        <v>0</v>
      </c>
      <c r="S30" s="76"/>
      <c r="T30" s="133"/>
      <c r="U30" s="76"/>
      <c r="V30" s="76"/>
      <c r="W30" s="76"/>
      <c r="X30" s="77">
        <f t="shared" si="2"/>
        <v>0</v>
      </c>
    </row>
    <row r="31" spans="1:27" ht="18.95" customHeight="1" x14ac:dyDescent="0.55000000000000004">
      <c r="A31" s="75">
        <v>23</v>
      </c>
      <c r="B31" s="80" t="s">
        <v>246</v>
      </c>
      <c r="C31" s="157" t="s">
        <v>262</v>
      </c>
      <c r="D31" s="298"/>
      <c r="E31" s="297"/>
      <c r="F31" s="76"/>
      <c r="G31" s="76"/>
      <c r="H31" s="76"/>
      <c r="I31" s="76"/>
      <c r="J31" s="76"/>
      <c r="K31" s="76">
        <f t="shared" si="0"/>
        <v>0</v>
      </c>
      <c r="L31" s="76"/>
      <c r="M31" s="76"/>
      <c r="N31" s="76"/>
      <c r="O31" s="76"/>
      <c r="P31" s="76"/>
      <c r="Q31" s="76"/>
      <c r="R31" s="76">
        <f t="shared" si="1"/>
        <v>0</v>
      </c>
      <c r="S31" s="76"/>
      <c r="T31" s="76"/>
      <c r="U31" s="76"/>
      <c r="V31" s="76"/>
      <c r="W31" s="76"/>
      <c r="X31" s="77">
        <f t="shared" si="2"/>
        <v>0</v>
      </c>
    </row>
    <row r="32" spans="1:27" ht="18.95" customHeight="1" x14ac:dyDescent="0.55000000000000004">
      <c r="A32" s="75">
        <v>24</v>
      </c>
      <c r="B32" s="80" t="s">
        <v>215</v>
      </c>
      <c r="C32" s="157" t="s">
        <v>262</v>
      </c>
      <c r="D32" s="298"/>
      <c r="E32" s="297"/>
      <c r="F32" s="76"/>
      <c r="G32" s="76"/>
      <c r="H32" s="76"/>
      <c r="I32" s="76"/>
      <c r="J32" s="76"/>
      <c r="K32" s="76">
        <f t="shared" si="0"/>
        <v>0</v>
      </c>
      <c r="L32" s="76"/>
      <c r="M32" s="76"/>
      <c r="N32" s="76"/>
      <c r="O32" s="76"/>
      <c r="P32" s="76"/>
      <c r="Q32" s="76"/>
      <c r="R32" s="76">
        <f t="shared" si="1"/>
        <v>0</v>
      </c>
      <c r="S32" s="76"/>
      <c r="T32" s="76"/>
      <c r="U32" s="76"/>
      <c r="V32" s="76"/>
      <c r="W32" s="76"/>
      <c r="X32" s="77">
        <f t="shared" si="2"/>
        <v>0</v>
      </c>
    </row>
    <row r="33" spans="1:24" ht="18.95" customHeight="1" x14ac:dyDescent="0.55000000000000004">
      <c r="A33" s="75">
        <v>25</v>
      </c>
      <c r="B33" s="80" t="s">
        <v>25</v>
      </c>
      <c r="C33" s="157" t="s">
        <v>20</v>
      </c>
      <c r="D33" s="298"/>
      <c r="E33" s="297"/>
      <c r="F33" s="76"/>
      <c r="G33" s="76"/>
      <c r="H33" s="76"/>
      <c r="I33" s="76"/>
      <c r="J33" s="76"/>
      <c r="K33" s="76">
        <f t="shared" si="0"/>
        <v>0</v>
      </c>
      <c r="L33" s="76"/>
      <c r="M33" s="76"/>
      <c r="N33" s="76"/>
      <c r="O33" s="76"/>
      <c r="P33" s="76"/>
      <c r="Q33" s="76"/>
      <c r="R33" s="76">
        <f t="shared" si="1"/>
        <v>0</v>
      </c>
      <c r="S33" s="76"/>
      <c r="T33" s="76"/>
      <c r="U33" s="76"/>
      <c r="V33" s="76"/>
      <c r="W33" s="76"/>
      <c r="X33" s="77">
        <f t="shared" si="2"/>
        <v>0</v>
      </c>
    </row>
    <row r="34" spans="1:24" ht="18.95" customHeight="1" x14ac:dyDescent="0.55000000000000004">
      <c r="A34" s="75">
        <v>26</v>
      </c>
      <c r="B34" s="82" t="s">
        <v>50</v>
      </c>
      <c r="C34" s="159" t="s">
        <v>262</v>
      </c>
      <c r="D34" s="284"/>
      <c r="E34" s="297"/>
      <c r="F34" s="76"/>
      <c r="G34" s="76"/>
      <c r="H34" s="76"/>
      <c r="I34" s="76"/>
      <c r="J34" s="76"/>
      <c r="K34" s="76">
        <f t="shared" si="0"/>
        <v>0</v>
      </c>
      <c r="L34" s="76"/>
      <c r="M34" s="76"/>
      <c r="N34" s="76"/>
      <c r="O34" s="76"/>
      <c r="P34" s="76"/>
      <c r="Q34" s="76"/>
      <c r="R34" s="76">
        <f t="shared" si="1"/>
        <v>0</v>
      </c>
      <c r="S34" s="76"/>
      <c r="T34" s="76"/>
      <c r="U34" s="76"/>
      <c r="V34" s="76"/>
      <c r="W34" s="76"/>
      <c r="X34" s="77">
        <f t="shared" si="2"/>
        <v>0</v>
      </c>
    </row>
    <row r="35" spans="1:24" ht="18.95" customHeight="1" thickBot="1" x14ac:dyDescent="0.6">
      <c r="A35" s="581" t="s">
        <v>1</v>
      </c>
      <c r="B35" s="582"/>
      <c r="C35" s="253"/>
      <c r="D35" s="253"/>
      <c r="E35" s="253"/>
      <c r="F35" s="119">
        <f>SUM(F9:F34)</f>
        <v>0</v>
      </c>
      <c r="G35" s="119">
        <f t="shared" ref="G35:X35" si="3">SUM(G9:G34)</f>
        <v>0</v>
      </c>
      <c r="H35" s="119">
        <f t="shared" si="3"/>
        <v>0</v>
      </c>
      <c r="I35" s="119">
        <f t="shared" si="3"/>
        <v>0</v>
      </c>
      <c r="J35" s="119">
        <f t="shared" si="3"/>
        <v>0</v>
      </c>
      <c r="K35" s="119">
        <f t="shared" si="3"/>
        <v>0</v>
      </c>
      <c r="L35" s="119">
        <f t="shared" si="3"/>
        <v>0</v>
      </c>
      <c r="M35" s="119">
        <f t="shared" si="3"/>
        <v>0</v>
      </c>
      <c r="N35" s="119">
        <f t="shared" si="3"/>
        <v>0</v>
      </c>
      <c r="O35" s="119">
        <f t="shared" si="3"/>
        <v>0</v>
      </c>
      <c r="P35" s="119">
        <f t="shared" si="3"/>
        <v>0</v>
      </c>
      <c r="Q35" s="119">
        <f t="shared" si="3"/>
        <v>0</v>
      </c>
      <c r="R35" s="119">
        <f t="shared" si="3"/>
        <v>0</v>
      </c>
      <c r="S35" s="119">
        <f t="shared" si="3"/>
        <v>0</v>
      </c>
      <c r="T35" s="119">
        <f t="shared" si="3"/>
        <v>0</v>
      </c>
      <c r="U35" s="119">
        <f t="shared" si="3"/>
        <v>0</v>
      </c>
      <c r="V35" s="119">
        <f t="shared" si="3"/>
        <v>0</v>
      </c>
      <c r="W35" s="119">
        <f t="shared" si="3"/>
        <v>0</v>
      </c>
      <c r="X35" s="272">
        <f t="shared" si="3"/>
        <v>0</v>
      </c>
    </row>
    <row r="36" spans="1:24" ht="31.5" customHeight="1" x14ac:dyDescent="0.55000000000000004">
      <c r="A36" s="583" t="s">
        <v>121</v>
      </c>
      <c r="B36" s="584"/>
      <c r="C36" s="585" t="s">
        <v>122</v>
      </c>
      <c r="D36" s="586"/>
      <c r="E36" s="586"/>
      <c r="F36" s="584"/>
      <c r="G36" s="585" t="s">
        <v>191</v>
      </c>
      <c r="H36" s="586"/>
      <c r="I36" s="586"/>
      <c r="J36" s="586"/>
      <c r="K36" s="584"/>
      <c r="L36" s="585" t="s">
        <v>127</v>
      </c>
      <c r="M36" s="586"/>
      <c r="N36" s="586"/>
      <c r="O36" s="586"/>
      <c r="P36" s="584"/>
      <c r="Q36" s="585" t="s">
        <v>84</v>
      </c>
      <c r="R36" s="586"/>
      <c r="S36" s="586"/>
      <c r="T36" s="584"/>
      <c r="U36" s="586" t="s">
        <v>291</v>
      </c>
      <c r="V36" s="586"/>
      <c r="W36" s="586"/>
      <c r="X36" s="587"/>
    </row>
    <row r="37" spans="1:24" ht="53.25" customHeight="1" thickBot="1" x14ac:dyDescent="0.6">
      <c r="A37" s="407" t="s">
        <v>295</v>
      </c>
      <c r="B37" s="362"/>
      <c r="C37" s="446" t="s">
        <v>296</v>
      </c>
      <c r="D37" s="588"/>
      <c r="E37" s="588"/>
      <c r="F37" s="408"/>
      <c r="G37" s="446" t="s">
        <v>298</v>
      </c>
      <c r="H37" s="588"/>
      <c r="I37" s="588"/>
      <c r="J37" s="588"/>
      <c r="K37" s="408"/>
      <c r="L37" s="446" t="s">
        <v>308</v>
      </c>
      <c r="M37" s="588"/>
      <c r="N37" s="588"/>
      <c r="O37" s="588"/>
      <c r="P37" s="408"/>
      <c r="Q37" s="446" t="s">
        <v>309</v>
      </c>
      <c r="R37" s="588"/>
      <c r="S37" s="588"/>
      <c r="T37" s="408"/>
      <c r="U37" s="588" t="s">
        <v>348</v>
      </c>
      <c r="V37" s="588"/>
      <c r="W37" s="588"/>
      <c r="X37" s="589"/>
    </row>
    <row r="38" spans="1:24" ht="36" hidden="1" customHeight="1" thickTop="1" x14ac:dyDescent="0.55000000000000004">
      <c r="A38" s="16"/>
      <c r="B38" s="13"/>
      <c r="C38" s="13"/>
      <c r="D38" s="13"/>
      <c r="E38" s="13"/>
      <c r="F38" s="13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x14ac:dyDescent="0.5500000000000000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</sheetData>
  <mergeCells count="45">
    <mergeCell ref="Q36:T36"/>
    <mergeCell ref="U36:X36"/>
    <mergeCell ref="Q37:T37"/>
    <mergeCell ref="C37:F37"/>
    <mergeCell ref="L36:P36"/>
    <mergeCell ref="L37:P37"/>
    <mergeCell ref="G36:K36"/>
    <mergeCell ref="G37:K37"/>
    <mergeCell ref="U37:X37"/>
    <mergeCell ref="C36:F36"/>
    <mergeCell ref="B5:B8"/>
    <mergeCell ref="A5:A8"/>
    <mergeCell ref="A35:B35"/>
    <mergeCell ref="A36:B36"/>
    <mergeCell ref="A37:B37"/>
    <mergeCell ref="A1:B1"/>
    <mergeCell ref="A3:B3"/>
    <mergeCell ref="A2:B2"/>
    <mergeCell ref="G4:X4"/>
    <mergeCell ref="F6:K6"/>
    <mergeCell ref="F5:X5"/>
    <mergeCell ref="L6:R6"/>
    <mergeCell ref="X6:X8"/>
    <mergeCell ref="U6:U8"/>
    <mergeCell ref="W6:W8"/>
    <mergeCell ref="S6:S8"/>
    <mergeCell ref="F7:F8"/>
    <mergeCell ref="R7:R8"/>
    <mergeCell ref="H7:H8"/>
    <mergeCell ref="I7:I8"/>
    <mergeCell ref="J7:J8"/>
    <mergeCell ref="C3:X3"/>
    <mergeCell ref="C1:X2"/>
    <mergeCell ref="C5:E6"/>
    <mergeCell ref="C7:C8"/>
    <mergeCell ref="D7:D8"/>
    <mergeCell ref="E7:E8"/>
    <mergeCell ref="V6:V8"/>
    <mergeCell ref="K7:K8"/>
    <mergeCell ref="T6:T8"/>
    <mergeCell ref="L7:L8"/>
    <mergeCell ref="Q7:Q8"/>
    <mergeCell ref="O7:P7"/>
    <mergeCell ref="G7:G8"/>
    <mergeCell ref="M7:N7"/>
  </mergeCells>
  <phoneticPr fontId="3" type="noConversion"/>
  <printOptions horizontalCentered="1" verticalCentered="1"/>
  <pageMargins left="0" right="0" top="0.74803149606299213" bottom="0" header="0" footer="0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rightToLeft="1" view="pageBreakPreview" zoomScale="60" workbookViewId="0">
      <selection activeCell="E10" sqref="E10"/>
    </sheetView>
  </sheetViews>
  <sheetFormatPr defaultRowHeight="20.25" x14ac:dyDescent="0.55000000000000004"/>
  <cols>
    <col min="1" max="1" width="9.75" style="8" customWidth="1"/>
    <col min="2" max="2" width="18.125" style="8" customWidth="1"/>
    <col min="3" max="3" width="16.375" style="8" customWidth="1"/>
    <col min="4" max="4" width="8.5" style="8" customWidth="1"/>
    <col min="5" max="5" width="11.625" style="8" customWidth="1"/>
    <col min="6" max="6" width="12.25" style="8" customWidth="1"/>
    <col min="7" max="10" width="14.5" style="8" customWidth="1"/>
    <col min="11" max="11" width="16" style="8" customWidth="1"/>
    <col min="12" max="12" width="14.75" style="8" customWidth="1"/>
    <col min="13" max="13" width="13.875" style="8" customWidth="1"/>
    <col min="14" max="14" width="16.5" style="8" customWidth="1"/>
    <col min="15" max="16384" width="9" style="8"/>
  </cols>
  <sheetData>
    <row r="1" spans="1:14" ht="46.5" customHeight="1" x14ac:dyDescent="0.55000000000000004">
      <c r="A1" s="590"/>
      <c r="B1" s="591"/>
      <c r="C1" s="591"/>
      <c r="D1" s="594" t="s">
        <v>351</v>
      </c>
      <c r="E1" s="594"/>
      <c r="F1" s="594"/>
      <c r="G1" s="594"/>
      <c r="H1" s="594"/>
      <c r="I1" s="594"/>
      <c r="J1" s="594"/>
      <c r="K1" s="594"/>
      <c r="L1" s="594"/>
      <c r="M1" s="594"/>
      <c r="N1" s="595"/>
    </row>
    <row r="2" spans="1:14" ht="30.75" customHeight="1" x14ac:dyDescent="0.55000000000000004">
      <c r="A2" s="592" t="s">
        <v>99</v>
      </c>
      <c r="B2" s="593"/>
      <c r="C2" s="593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7"/>
    </row>
    <row r="3" spans="1:14" ht="27.75" customHeight="1" thickBot="1" x14ac:dyDescent="0.6">
      <c r="A3" s="233" t="s">
        <v>333</v>
      </c>
      <c r="B3" s="234"/>
      <c r="C3" s="234"/>
      <c r="D3" s="611" t="s">
        <v>356</v>
      </c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ht="27.75" customHeight="1" thickBot="1" x14ac:dyDescent="0.6">
      <c r="A4" s="539" t="s">
        <v>313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1"/>
    </row>
    <row r="5" spans="1:14" ht="11.25" customHeight="1" thickBot="1" x14ac:dyDescent="0.6">
      <c r="A5" s="5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70"/>
      <c r="N5" s="371"/>
    </row>
    <row r="6" spans="1:14" ht="31.5" customHeight="1" thickTop="1" x14ac:dyDescent="0.55000000000000004">
      <c r="A6" s="602" t="s">
        <v>107</v>
      </c>
      <c r="B6" s="598" t="s">
        <v>115</v>
      </c>
      <c r="C6" s="598"/>
      <c r="D6" s="598" t="s">
        <v>8</v>
      </c>
      <c r="E6" s="598" t="s">
        <v>116</v>
      </c>
      <c r="F6" s="598" t="s">
        <v>21</v>
      </c>
      <c r="G6" s="598"/>
      <c r="H6" s="598"/>
      <c r="I6" s="598"/>
      <c r="J6" s="598"/>
      <c r="K6" s="598"/>
      <c r="L6" s="598"/>
      <c r="M6" s="598"/>
      <c r="N6" s="601"/>
    </row>
    <row r="7" spans="1:14" ht="33.75" customHeight="1" x14ac:dyDescent="0.55000000000000004">
      <c r="A7" s="603"/>
      <c r="B7" s="599"/>
      <c r="C7" s="599"/>
      <c r="D7" s="599"/>
      <c r="E7" s="599"/>
      <c r="F7" s="605" t="s">
        <v>2</v>
      </c>
      <c r="G7" s="608" t="s">
        <v>22</v>
      </c>
      <c r="H7" s="609"/>
      <c r="I7" s="609"/>
      <c r="J7" s="609"/>
      <c r="K7" s="609"/>
      <c r="L7" s="610"/>
      <c r="M7" s="600" t="s">
        <v>23</v>
      </c>
      <c r="N7" s="606" t="s">
        <v>1</v>
      </c>
    </row>
    <row r="8" spans="1:14" ht="102" x14ac:dyDescent="0.55000000000000004">
      <c r="A8" s="604"/>
      <c r="B8" s="600"/>
      <c r="C8" s="600"/>
      <c r="D8" s="600"/>
      <c r="E8" s="600"/>
      <c r="F8" s="599"/>
      <c r="G8" s="232" t="s">
        <v>307</v>
      </c>
      <c r="H8" s="232" t="s">
        <v>319</v>
      </c>
      <c r="I8" s="232" t="s">
        <v>129</v>
      </c>
      <c r="J8" s="232" t="s">
        <v>170</v>
      </c>
      <c r="K8" s="255" t="s">
        <v>281</v>
      </c>
      <c r="L8" s="255" t="s">
        <v>223</v>
      </c>
      <c r="M8" s="600"/>
      <c r="N8" s="607"/>
    </row>
    <row r="9" spans="1:14" ht="54.75" customHeight="1" x14ac:dyDescent="0.55000000000000004">
      <c r="A9" s="236">
        <v>1</v>
      </c>
      <c r="B9" s="613" t="s">
        <v>200</v>
      </c>
      <c r="C9" s="613"/>
      <c r="D9" s="235"/>
      <c r="E9" s="120"/>
      <c r="F9" s="120"/>
      <c r="G9" s="120"/>
      <c r="H9" s="120"/>
      <c r="I9" s="120"/>
      <c r="J9" s="120"/>
      <c r="K9" s="120"/>
      <c r="L9" s="120"/>
      <c r="M9" s="121"/>
      <c r="N9" s="237">
        <f>SUM(F9:M9)</f>
        <v>0</v>
      </c>
    </row>
    <row r="10" spans="1:14" ht="64.5" customHeight="1" x14ac:dyDescent="0.55000000000000004">
      <c r="A10" s="236">
        <v>2</v>
      </c>
      <c r="B10" s="613" t="s">
        <v>201</v>
      </c>
      <c r="C10" s="613"/>
      <c r="D10" s="235"/>
      <c r="E10" s="120"/>
      <c r="F10" s="120"/>
      <c r="G10" s="120"/>
      <c r="H10" s="120"/>
      <c r="I10" s="120"/>
      <c r="J10" s="120"/>
      <c r="K10" s="120"/>
      <c r="L10" s="120"/>
      <c r="M10" s="121"/>
      <c r="N10" s="237">
        <f t="shared" ref="N10" si="0">SUM(F10:M10)</f>
        <v>0</v>
      </c>
    </row>
    <row r="11" spans="1:14" ht="60" customHeight="1" x14ac:dyDescent="0.55000000000000004">
      <c r="A11" s="616" t="s">
        <v>1</v>
      </c>
      <c r="B11" s="617"/>
      <c r="C11" s="617"/>
      <c r="D11" s="617"/>
      <c r="E11" s="617"/>
      <c r="F11" s="115">
        <f>SUM(F9:F10)</f>
        <v>0</v>
      </c>
      <c r="G11" s="115">
        <f t="shared" ref="G11:L11" si="1">SUM(G9:G10)</f>
        <v>0</v>
      </c>
      <c r="H11" s="115">
        <f t="shared" si="1"/>
        <v>0</v>
      </c>
      <c r="I11" s="115">
        <f t="shared" si="1"/>
        <v>0</v>
      </c>
      <c r="J11" s="115">
        <f t="shared" si="1"/>
        <v>0</v>
      </c>
      <c r="K11" s="115">
        <f t="shared" si="1"/>
        <v>0</v>
      </c>
      <c r="L11" s="115">
        <f t="shared" si="1"/>
        <v>0</v>
      </c>
      <c r="M11" s="115">
        <f>SUM(M9:M10)</f>
        <v>0</v>
      </c>
      <c r="N11" s="238">
        <f>SUM(N9:N10)</f>
        <v>0</v>
      </c>
    </row>
    <row r="12" spans="1:14" ht="93.75" customHeight="1" x14ac:dyDescent="0.55000000000000004">
      <c r="A12" s="615" t="s">
        <v>121</v>
      </c>
      <c r="B12" s="613"/>
      <c r="C12" s="613" t="s">
        <v>122</v>
      </c>
      <c r="D12" s="613"/>
      <c r="E12" s="613"/>
      <c r="F12" s="619" t="s">
        <v>191</v>
      </c>
      <c r="G12" s="620"/>
      <c r="H12" s="621"/>
      <c r="I12" s="613" t="s">
        <v>127</v>
      </c>
      <c r="J12" s="613"/>
      <c r="K12" s="613" t="s">
        <v>84</v>
      </c>
      <c r="L12" s="613"/>
      <c r="M12" s="613" t="s">
        <v>291</v>
      </c>
      <c r="N12" s="614"/>
    </row>
    <row r="13" spans="1:14" ht="100.35" customHeight="1" thickBot="1" x14ac:dyDescent="0.6">
      <c r="A13" s="618" t="s">
        <v>295</v>
      </c>
      <c r="B13" s="408"/>
      <c r="C13" s="446" t="s">
        <v>296</v>
      </c>
      <c r="D13" s="588"/>
      <c r="E13" s="408"/>
      <c r="F13" s="446" t="s">
        <v>298</v>
      </c>
      <c r="G13" s="588"/>
      <c r="H13" s="408"/>
      <c r="I13" s="446" t="s">
        <v>308</v>
      </c>
      <c r="J13" s="408"/>
      <c r="K13" s="588" t="s">
        <v>310</v>
      </c>
      <c r="L13" s="408"/>
      <c r="M13" s="362" t="s">
        <v>348</v>
      </c>
      <c r="N13" s="377"/>
    </row>
  </sheetData>
  <mergeCells count="30">
    <mergeCell ref="F13:H13"/>
    <mergeCell ref="M12:N12"/>
    <mergeCell ref="M13:N13"/>
    <mergeCell ref="K12:L12"/>
    <mergeCell ref="B9:C9"/>
    <mergeCell ref="B10:C10"/>
    <mergeCell ref="A12:B12"/>
    <mergeCell ref="C12:E12"/>
    <mergeCell ref="I12:J12"/>
    <mergeCell ref="A11:E11"/>
    <mergeCell ref="A13:B13"/>
    <mergeCell ref="C13:E13"/>
    <mergeCell ref="I13:J13"/>
    <mergeCell ref="K13:L13"/>
    <mergeCell ref="F12:H12"/>
    <mergeCell ref="A1:C1"/>
    <mergeCell ref="A2:C2"/>
    <mergeCell ref="M5:N5"/>
    <mergeCell ref="D1:N2"/>
    <mergeCell ref="E6:E8"/>
    <mergeCell ref="F6:N6"/>
    <mergeCell ref="A6:A8"/>
    <mergeCell ref="D6:D8"/>
    <mergeCell ref="B6:C8"/>
    <mergeCell ref="F7:F8"/>
    <mergeCell ref="M7:M8"/>
    <mergeCell ref="N7:N8"/>
    <mergeCell ref="G7:L7"/>
    <mergeCell ref="D3:N3"/>
    <mergeCell ref="A4:N4"/>
  </mergeCells>
  <printOptions horizontalCentered="1" verticalCentered="1"/>
  <pageMargins left="0" right="0" top="0" bottom="0" header="0.31496062992125984" footer="0.31496062992125984"/>
  <pageSetup paperSize="7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rightToLeft="1" view="pageBreakPreview" zoomScale="60" workbookViewId="0">
      <selection activeCell="C9" sqref="C9"/>
    </sheetView>
  </sheetViews>
  <sheetFormatPr defaultRowHeight="20.25" x14ac:dyDescent="0.55000000000000004"/>
  <cols>
    <col min="1" max="1" width="31" style="8" customWidth="1"/>
    <col min="2" max="2" width="16" style="8" customWidth="1"/>
    <col min="3" max="3" width="12.625" style="8" customWidth="1"/>
    <col min="4" max="4" width="17.25" style="8" customWidth="1"/>
    <col min="5" max="5" width="9.625" style="8" customWidth="1"/>
    <col min="6" max="6" width="19.125" style="8" customWidth="1"/>
    <col min="7" max="7" width="18.625" style="8" customWidth="1"/>
    <col min="8" max="9" width="23.5" style="8" customWidth="1"/>
    <col min="10" max="10" width="10.25" style="8" customWidth="1"/>
    <col min="11" max="11" width="6.875" style="8" customWidth="1"/>
    <col min="12" max="12" width="11.25" style="8" customWidth="1"/>
    <col min="13" max="13" width="14.125" style="8" customWidth="1"/>
    <col min="14" max="14" width="10.875" style="8" customWidth="1"/>
    <col min="15" max="16384" width="9" style="8"/>
  </cols>
  <sheetData>
    <row r="1" spans="1:14" ht="21.75" customHeight="1" x14ac:dyDescent="0.55000000000000004">
      <c r="A1" s="524"/>
      <c r="B1" s="525"/>
      <c r="C1" s="648" t="s">
        <v>352</v>
      </c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9"/>
    </row>
    <row r="2" spans="1:14" ht="21.75" customHeight="1" x14ac:dyDescent="0.55000000000000004">
      <c r="A2" s="676" t="s">
        <v>97</v>
      </c>
      <c r="B2" s="677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1"/>
    </row>
    <row r="3" spans="1:14" ht="24.75" customHeight="1" thickBot="1" x14ac:dyDescent="0.6">
      <c r="A3" s="652" t="s">
        <v>334</v>
      </c>
      <c r="B3" s="653"/>
      <c r="C3" s="654" t="s">
        <v>356</v>
      </c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5"/>
    </row>
    <row r="4" spans="1:14" ht="24" customHeight="1" thickBot="1" x14ac:dyDescent="0.6">
      <c r="A4" s="658" t="s">
        <v>321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60"/>
    </row>
    <row r="5" spans="1:14" ht="24" customHeight="1" thickTop="1" x14ac:dyDescent="0.55000000000000004">
      <c r="A5" s="626" t="s">
        <v>335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8"/>
    </row>
    <row r="6" spans="1:14" ht="21.75" customHeight="1" x14ac:dyDescent="0.55000000000000004">
      <c r="A6" s="629" t="s">
        <v>7</v>
      </c>
      <c r="B6" s="635" t="s">
        <v>18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61"/>
    </row>
    <row r="7" spans="1:14" ht="40.5" customHeight="1" x14ac:dyDescent="0.55000000000000004">
      <c r="A7" s="629"/>
      <c r="B7" s="256" t="s">
        <v>16</v>
      </c>
      <c r="C7" s="256" t="s">
        <v>17</v>
      </c>
      <c r="D7" s="60" t="s">
        <v>1</v>
      </c>
      <c r="E7" s="256" t="s">
        <v>19</v>
      </c>
      <c r="F7" s="256" t="s">
        <v>93</v>
      </c>
      <c r="G7" s="256" t="s">
        <v>94</v>
      </c>
      <c r="H7" s="256" t="s">
        <v>153</v>
      </c>
      <c r="I7" s="61" t="s">
        <v>3</v>
      </c>
      <c r="J7" s="657" t="s">
        <v>138</v>
      </c>
      <c r="K7" s="657"/>
      <c r="L7" s="657" t="s">
        <v>75</v>
      </c>
      <c r="M7" s="657"/>
      <c r="N7" s="662"/>
    </row>
    <row r="8" spans="1:14" ht="40.5" customHeight="1" x14ac:dyDescent="0.55000000000000004">
      <c r="A8" s="273" t="s">
        <v>257</v>
      </c>
      <c r="B8" s="260"/>
      <c r="C8" s="260"/>
      <c r="D8" s="67">
        <f>SUM(B8:C8)</f>
        <v>0</v>
      </c>
      <c r="E8" s="260"/>
      <c r="F8" s="260"/>
      <c r="G8" s="260"/>
      <c r="H8" s="260"/>
      <c r="I8" s="68">
        <f>F8+E8+G8+H8</f>
        <v>0</v>
      </c>
      <c r="J8" s="679"/>
      <c r="K8" s="679"/>
      <c r="L8" s="679">
        <f>D8+I8</f>
        <v>0</v>
      </c>
      <c r="M8" s="679"/>
      <c r="N8" s="680"/>
    </row>
    <row r="9" spans="1:14" ht="40.5" customHeight="1" x14ac:dyDescent="0.55000000000000004">
      <c r="A9" s="303" t="s">
        <v>302</v>
      </c>
      <c r="B9" s="304"/>
      <c r="C9" s="304"/>
      <c r="D9" s="67">
        <f>SUM(B9:C9)</f>
        <v>0</v>
      </c>
      <c r="E9" s="304"/>
      <c r="F9" s="304"/>
      <c r="G9" s="304"/>
      <c r="H9" s="304"/>
      <c r="I9" s="68">
        <f>F9+E9+G9+H9</f>
        <v>0</v>
      </c>
      <c r="J9" s="679"/>
      <c r="K9" s="679"/>
      <c r="L9" s="679">
        <f>D9+I9</f>
        <v>0</v>
      </c>
      <c r="M9" s="679"/>
      <c r="N9" s="680"/>
    </row>
    <row r="10" spans="1:14" ht="30.75" customHeight="1" x14ac:dyDescent="0.55000000000000004">
      <c r="A10" s="303" t="s">
        <v>350</v>
      </c>
      <c r="B10" s="260"/>
      <c r="C10" s="260"/>
      <c r="D10" s="67">
        <f>SUM(B10:C10)</f>
        <v>0</v>
      </c>
      <c r="E10" s="260"/>
      <c r="F10" s="260"/>
      <c r="G10" s="260"/>
      <c r="H10" s="260"/>
      <c r="I10" s="68">
        <f>F10+E10+G10+H10</f>
        <v>0</v>
      </c>
      <c r="J10" s="679"/>
      <c r="K10" s="679"/>
      <c r="L10" s="679">
        <f>D10+I10</f>
        <v>0</v>
      </c>
      <c r="M10" s="679"/>
      <c r="N10" s="680"/>
    </row>
    <row r="11" spans="1:14" ht="27" customHeight="1" x14ac:dyDescent="0.55000000000000004">
      <c r="A11" s="641" t="s">
        <v>336</v>
      </c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3"/>
    </row>
    <row r="12" spans="1:14" ht="18" customHeight="1" x14ac:dyDescent="0.55000000000000004">
      <c r="A12" s="629" t="s">
        <v>7</v>
      </c>
      <c r="B12" s="635" t="s">
        <v>18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61"/>
    </row>
    <row r="13" spans="1:14" ht="42.75" customHeight="1" x14ac:dyDescent="0.55000000000000004">
      <c r="A13" s="629"/>
      <c r="B13" s="256" t="s">
        <v>16</v>
      </c>
      <c r="C13" s="256" t="s">
        <v>24</v>
      </c>
      <c r="D13" s="257" t="s">
        <v>1</v>
      </c>
      <c r="E13" s="256" t="s">
        <v>19</v>
      </c>
      <c r="F13" s="256" t="s">
        <v>93</v>
      </c>
      <c r="G13" s="256" t="s">
        <v>94</v>
      </c>
      <c r="H13" s="256" t="s">
        <v>153</v>
      </c>
      <c r="I13" s="61" t="s">
        <v>3</v>
      </c>
      <c r="J13" s="657" t="s">
        <v>138</v>
      </c>
      <c r="K13" s="657"/>
      <c r="L13" s="657" t="s">
        <v>75</v>
      </c>
      <c r="M13" s="657"/>
      <c r="N13" s="662"/>
    </row>
    <row r="14" spans="1:14" ht="21.75" customHeight="1" x14ac:dyDescent="0.55000000000000004">
      <c r="A14" s="273" t="s">
        <v>202</v>
      </c>
      <c r="B14" s="258"/>
      <c r="C14" s="258"/>
      <c r="D14" s="259">
        <f>SUM(B14:C14)</f>
        <v>0</v>
      </c>
      <c r="E14" s="258"/>
      <c r="F14" s="258"/>
      <c r="G14" s="258"/>
      <c r="H14" s="258"/>
      <c r="I14" s="68">
        <f>SUM(E14:H14)</f>
        <v>0</v>
      </c>
      <c r="J14" s="679"/>
      <c r="K14" s="679"/>
      <c r="L14" s="679">
        <f>D14+I14</f>
        <v>0</v>
      </c>
      <c r="M14" s="679"/>
      <c r="N14" s="680"/>
    </row>
    <row r="15" spans="1:14" ht="21.75" customHeight="1" x14ac:dyDescent="0.55000000000000004">
      <c r="A15" s="273" t="s">
        <v>203</v>
      </c>
      <c r="B15" s="258"/>
      <c r="C15" s="258"/>
      <c r="D15" s="259">
        <f>SUM(B15:C15)</f>
        <v>0</v>
      </c>
      <c r="E15" s="258"/>
      <c r="F15" s="258"/>
      <c r="G15" s="258"/>
      <c r="H15" s="258"/>
      <c r="I15" s="68">
        <f>SUM(E15:H15)</f>
        <v>0</v>
      </c>
      <c r="J15" s="679"/>
      <c r="K15" s="679"/>
      <c r="L15" s="679">
        <f>D15+I15</f>
        <v>0</v>
      </c>
      <c r="M15" s="679"/>
      <c r="N15" s="680"/>
    </row>
    <row r="16" spans="1:14" ht="18" customHeight="1" x14ac:dyDescent="0.55000000000000004">
      <c r="A16" s="641" t="s">
        <v>337</v>
      </c>
      <c r="B16" s="642"/>
      <c r="C16" s="642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N16" s="643"/>
    </row>
    <row r="17" spans="1:14" ht="31.5" customHeight="1" x14ac:dyDescent="0.55000000000000004">
      <c r="A17" s="629" t="s">
        <v>7</v>
      </c>
      <c r="B17" s="635" t="s">
        <v>18</v>
      </c>
      <c r="C17" s="635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61"/>
    </row>
    <row r="18" spans="1:14" ht="54" customHeight="1" x14ac:dyDescent="0.55000000000000004">
      <c r="A18" s="629"/>
      <c r="B18" s="256" t="s">
        <v>16</v>
      </c>
      <c r="C18" s="256" t="s">
        <v>24</v>
      </c>
      <c r="D18" s="257" t="s">
        <v>1</v>
      </c>
      <c r="E18" s="256" t="s">
        <v>19</v>
      </c>
      <c r="F18" s="256" t="s">
        <v>93</v>
      </c>
      <c r="G18" s="256" t="s">
        <v>94</v>
      </c>
      <c r="H18" s="256" t="s">
        <v>153</v>
      </c>
      <c r="I18" s="61" t="s">
        <v>3</v>
      </c>
      <c r="J18" s="657" t="s">
        <v>138</v>
      </c>
      <c r="K18" s="657"/>
      <c r="L18" s="657" t="s">
        <v>75</v>
      </c>
      <c r="M18" s="657"/>
      <c r="N18" s="662"/>
    </row>
    <row r="19" spans="1:14" ht="26.25" customHeight="1" thickBot="1" x14ac:dyDescent="0.6">
      <c r="A19" s="274" t="s">
        <v>20</v>
      </c>
      <c r="B19" s="69">
        <f>B8-B14+B15</f>
        <v>0</v>
      </c>
      <c r="C19" s="69">
        <f>C8-C14+C15</f>
        <v>0</v>
      </c>
      <c r="D19" s="70">
        <f>SUM(B19:C19)</f>
        <v>0</v>
      </c>
      <c r="E19" s="69">
        <f>E8-E14+E15</f>
        <v>0</v>
      </c>
      <c r="F19" s="69">
        <f>F8-F14+F15</f>
        <v>0</v>
      </c>
      <c r="G19" s="69">
        <f>G8-G14+G15</f>
        <v>0</v>
      </c>
      <c r="H19" s="69">
        <f>H8-H14+H15</f>
        <v>0</v>
      </c>
      <c r="I19" s="71">
        <f>SUM(E19:H19)</f>
        <v>0</v>
      </c>
      <c r="J19" s="656">
        <f>J8-J14+J15</f>
        <v>0</v>
      </c>
      <c r="K19" s="656"/>
      <c r="L19" s="656">
        <f>D19+I19</f>
        <v>0</v>
      </c>
      <c r="M19" s="656"/>
      <c r="N19" s="678"/>
    </row>
    <row r="20" spans="1:14" s="9" customFormat="1" ht="15" customHeight="1" thickTop="1" x14ac:dyDescent="0.55000000000000004">
      <c r="A20" s="275"/>
      <c r="B20" s="62"/>
      <c r="C20" s="62"/>
      <c r="D20" s="63"/>
      <c r="E20" s="63"/>
      <c r="F20" s="63"/>
      <c r="G20" s="63"/>
      <c r="H20" s="63"/>
      <c r="I20" s="63"/>
      <c r="J20" s="64"/>
      <c r="K20" s="65"/>
      <c r="L20" s="65"/>
      <c r="M20" s="65"/>
      <c r="N20" s="276"/>
    </row>
    <row r="21" spans="1:14" s="9" customFormat="1" ht="12.75" customHeight="1" thickBot="1" x14ac:dyDescent="0.6">
      <c r="A21" s="275"/>
      <c r="B21" s="62"/>
      <c r="C21" s="62"/>
      <c r="D21" s="63"/>
      <c r="E21" s="63"/>
      <c r="F21" s="63"/>
      <c r="G21" s="63"/>
      <c r="H21" s="63"/>
      <c r="I21" s="63"/>
      <c r="J21" s="64"/>
      <c r="K21" s="65"/>
      <c r="L21" s="65"/>
      <c r="M21" s="65"/>
      <c r="N21" s="276"/>
    </row>
    <row r="22" spans="1:14" ht="21" customHeight="1" thickTop="1" x14ac:dyDescent="0.55000000000000004">
      <c r="A22" s="626" t="s">
        <v>338</v>
      </c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8"/>
    </row>
    <row r="23" spans="1:14" x14ac:dyDescent="0.55000000000000004">
      <c r="A23" s="629" t="s">
        <v>70</v>
      </c>
      <c r="B23" s="644"/>
      <c r="C23" s="644"/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5"/>
    </row>
    <row r="24" spans="1:14" ht="27" customHeight="1" x14ac:dyDescent="0.55000000000000004">
      <c r="A24" s="629"/>
      <c r="B24" s="635" t="s">
        <v>16</v>
      </c>
      <c r="C24" s="635"/>
      <c r="D24" s="635"/>
      <c r="E24" s="635"/>
      <c r="F24" s="635" t="s">
        <v>17</v>
      </c>
      <c r="G24" s="635"/>
      <c r="H24" s="635"/>
      <c r="I24" s="635" t="s">
        <v>71</v>
      </c>
      <c r="J24" s="635"/>
      <c r="K24" s="635"/>
      <c r="L24" s="635"/>
      <c r="M24" s="646" t="s">
        <v>75</v>
      </c>
      <c r="N24" s="647"/>
    </row>
    <row r="25" spans="1:14" ht="25.5" x14ac:dyDescent="0.55000000000000004">
      <c r="A25" s="273" t="s">
        <v>257</v>
      </c>
      <c r="B25" s="663"/>
      <c r="C25" s="663"/>
      <c r="D25" s="663"/>
      <c r="E25" s="663"/>
      <c r="F25" s="664"/>
      <c r="G25" s="664"/>
      <c r="H25" s="664"/>
      <c r="I25" s="664"/>
      <c r="J25" s="664"/>
      <c r="K25" s="664"/>
      <c r="L25" s="664"/>
      <c r="M25" s="666">
        <f>B25+F25+I25</f>
        <v>0</v>
      </c>
      <c r="N25" s="667"/>
    </row>
    <row r="26" spans="1:14" ht="25.5" x14ac:dyDescent="0.55000000000000004">
      <c r="A26" s="273" t="s">
        <v>258</v>
      </c>
      <c r="B26" s="663"/>
      <c r="C26" s="663"/>
      <c r="D26" s="663"/>
      <c r="E26" s="663"/>
      <c r="F26" s="664"/>
      <c r="G26" s="664"/>
      <c r="H26" s="664"/>
      <c r="I26" s="664"/>
      <c r="J26" s="664"/>
      <c r="K26" s="664"/>
      <c r="L26" s="664"/>
      <c r="M26" s="666">
        <f>B26+F26+I26</f>
        <v>0</v>
      </c>
      <c r="N26" s="667"/>
    </row>
    <row r="27" spans="1:14" ht="18.75" customHeight="1" x14ac:dyDescent="0.55000000000000004">
      <c r="A27" s="641" t="s">
        <v>339</v>
      </c>
      <c r="B27" s="642"/>
      <c r="C27" s="642"/>
      <c r="D27" s="642"/>
      <c r="E27" s="642"/>
      <c r="F27" s="642"/>
      <c r="G27" s="642"/>
      <c r="H27" s="642"/>
      <c r="I27" s="642"/>
      <c r="J27" s="642"/>
      <c r="K27" s="642"/>
      <c r="L27" s="642"/>
      <c r="M27" s="642"/>
      <c r="N27" s="643"/>
    </row>
    <row r="28" spans="1:14" x14ac:dyDescent="0.55000000000000004">
      <c r="A28" s="629" t="s">
        <v>70</v>
      </c>
      <c r="B28" s="644"/>
      <c r="C28" s="644"/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5"/>
    </row>
    <row r="29" spans="1:14" ht="27" customHeight="1" x14ac:dyDescent="0.55000000000000004">
      <c r="A29" s="629"/>
      <c r="B29" s="635" t="s">
        <v>16</v>
      </c>
      <c r="C29" s="635"/>
      <c r="D29" s="635" t="s">
        <v>136</v>
      </c>
      <c r="E29" s="635"/>
      <c r="F29" s="635" t="s">
        <v>17</v>
      </c>
      <c r="G29" s="635"/>
      <c r="H29" s="635"/>
      <c r="I29" s="635" t="s">
        <v>71</v>
      </c>
      <c r="J29" s="635"/>
      <c r="K29" s="635"/>
      <c r="L29" s="635"/>
      <c r="M29" s="646" t="s">
        <v>75</v>
      </c>
      <c r="N29" s="647"/>
    </row>
    <row r="30" spans="1:14" ht="25.5" x14ac:dyDescent="0.55000000000000004">
      <c r="A30" s="273" t="s">
        <v>202</v>
      </c>
      <c r="B30" s="665"/>
      <c r="C30" s="665"/>
      <c r="D30" s="665"/>
      <c r="E30" s="665"/>
      <c r="F30" s="665"/>
      <c r="G30" s="665"/>
      <c r="H30" s="665"/>
      <c r="I30" s="664"/>
      <c r="J30" s="664"/>
      <c r="K30" s="664"/>
      <c r="L30" s="664"/>
      <c r="M30" s="666">
        <f>SUM(B30:L30)</f>
        <v>0</v>
      </c>
      <c r="N30" s="667"/>
    </row>
    <row r="31" spans="1:14" ht="25.5" x14ac:dyDescent="0.55000000000000004">
      <c r="A31" s="273" t="s">
        <v>203</v>
      </c>
      <c r="B31" s="665"/>
      <c r="C31" s="665"/>
      <c r="D31" s="665"/>
      <c r="E31" s="665"/>
      <c r="F31" s="665"/>
      <c r="G31" s="665"/>
      <c r="H31" s="665"/>
      <c r="I31" s="664"/>
      <c r="J31" s="664"/>
      <c r="K31" s="664"/>
      <c r="L31" s="664"/>
      <c r="M31" s="674">
        <f>SUM(B31:L31)</f>
        <v>0</v>
      </c>
      <c r="N31" s="675"/>
    </row>
    <row r="32" spans="1:14" ht="21" customHeight="1" x14ac:dyDescent="0.55000000000000004">
      <c r="A32" s="641" t="s">
        <v>340</v>
      </c>
      <c r="B32" s="642"/>
      <c r="C32" s="642"/>
      <c r="D32" s="642"/>
      <c r="E32" s="642"/>
      <c r="F32" s="642"/>
      <c r="G32" s="642"/>
      <c r="H32" s="642"/>
      <c r="I32" s="642"/>
      <c r="J32" s="642"/>
      <c r="K32" s="642"/>
      <c r="L32" s="642"/>
      <c r="M32" s="642"/>
      <c r="N32" s="643"/>
    </row>
    <row r="33" spans="1:14" x14ac:dyDescent="0.55000000000000004">
      <c r="A33" s="629" t="s">
        <v>70</v>
      </c>
      <c r="B33" s="644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5"/>
    </row>
    <row r="34" spans="1:14" ht="25.5" customHeight="1" x14ac:dyDescent="0.55000000000000004">
      <c r="A34" s="629"/>
      <c r="B34" s="635" t="s">
        <v>16</v>
      </c>
      <c r="C34" s="635"/>
      <c r="D34" s="635" t="s">
        <v>136</v>
      </c>
      <c r="E34" s="635"/>
      <c r="F34" s="635" t="s">
        <v>17</v>
      </c>
      <c r="G34" s="635"/>
      <c r="H34" s="635"/>
      <c r="I34" s="635" t="s">
        <v>71</v>
      </c>
      <c r="J34" s="635"/>
      <c r="K34" s="635"/>
      <c r="L34" s="635"/>
      <c r="M34" s="646" t="s">
        <v>75</v>
      </c>
      <c r="N34" s="647"/>
    </row>
    <row r="35" spans="1:14" ht="21.75" customHeight="1" thickBot="1" x14ac:dyDescent="0.6">
      <c r="A35" s="277" t="s">
        <v>20</v>
      </c>
      <c r="B35" s="671">
        <f>B25-B30+B31</f>
        <v>0</v>
      </c>
      <c r="C35" s="672"/>
      <c r="D35" s="672"/>
      <c r="E35" s="673"/>
      <c r="F35" s="636">
        <f>F25-F30+F31</f>
        <v>0</v>
      </c>
      <c r="G35" s="637"/>
      <c r="H35" s="638"/>
      <c r="I35" s="668">
        <f>I25-I30+I31</f>
        <v>0</v>
      </c>
      <c r="J35" s="669"/>
      <c r="K35" s="669"/>
      <c r="L35" s="670"/>
      <c r="M35" s="639">
        <f>B35+F35+I35</f>
        <v>0</v>
      </c>
      <c r="N35" s="640"/>
    </row>
    <row r="36" spans="1:14" s="66" customFormat="1" ht="45" customHeight="1" x14ac:dyDescent="0.55000000000000004">
      <c r="A36" s="631" t="s">
        <v>85</v>
      </c>
      <c r="B36" s="632"/>
      <c r="C36" s="624" t="s">
        <v>95</v>
      </c>
      <c r="D36" s="624"/>
      <c r="E36" s="624"/>
      <c r="F36" s="624"/>
      <c r="G36" s="624" t="s">
        <v>65</v>
      </c>
      <c r="H36" s="624"/>
      <c r="I36" s="624"/>
      <c r="J36" s="624"/>
      <c r="K36" s="633" t="s">
        <v>81</v>
      </c>
      <c r="L36" s="633"/>
      <c r="M36" s="633"/>
      <c r="N36" s="634"/>
    </row>
    <row r="37" spans="1:14" s="66" customFormat="1" ht="87.75" customHeight="1" thickBot="1" x14ac:dyDescent="0.6">
      <c r="A37" s="630" t="s">
        <v>310</v>
      </c>
      <c r="B37" s="622"/>
      <c r="C37" s="625" t="s">
        <v>299</v>
      </c>
      <c r="D37" s="625"/>
      <c r="E37" s="625"/>
      <c r="F37" s="625"/>
      <c r="G37" s="625" t="s">
        <v>348</v>
      </c>
      <c r="H37" s="625"/>
      <c r="I37" s="625"/>
      <c r="J37" s="625"/>
      <c r="K37" s="622" t="s">
        <v>300</v>
      </c>
      <c r="L37" s="622"/>
      <c r="M37" s="622"/>
      <c r="N37" s="623"/>
    </row>
    <row r="38" spans="1:14" x14ac:dyDescent="0.5500000000000000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</sheetData>
  <mergeCells count="82">
    <mergeCell ref="J9:K9"/>
    <mergeCell ref="L9:N9"/>
    <mergeCell ref="L14:N14"/>
    <mergeCell ref="L15:N15"/>
    <mergeCell ref="B12:N12"/>
    <mergeCell ref="A11:N11"/>
    <mergeCell ref="A12:A13"/>
    <mergeCell ref="I25:L25"/>
    <mergeCell ref="M25:N25"/>
    <mergeCell ref="A16:N16"/>
    <mergeCell ref="B17:N17"/>
    <mergeCell ref="M24:N24"/>
    <mergeCell ref="B23:N23"/>
    <mergeCell ref="F30:H30"/>
    <mergeCell ref="A2:B2"/>
    <mergeCell ref="I26:L26"/>
    <mergeCell ref="L19:N19"/>
    <mergeCell ref="L18:N18"/>
    <mergeCell ref="F24:H24"/>
    <mergeCell ref="J10:K10"/>
    <mergeCell ref="J13:K13"/>
    <mergeCell ref="L10:N10"/>
    <mergeCell ref="L13:N13"/>
    <mergeCell ref="J14:K14"/>
    <mergeCell ref="J15:K15"/>
    <mergeCell ref="A17:A18"/>
    <mergeCell ref="J8:K8"/>
    <mergeCell ref="M26:N26"/>
    <mergeCell ref="L8:N8"/>
    <mergeCell ref="B30:E30"/>
    <mergeCell ref="B31:E31"/>
    <mergeCell ref="M30:N30"/>
    <mergeCell ref="F26:H26"/>
    <mergeCell ref="I35:L35"/>
    <mergeCell ref="B35:E35"/>
    <mergeCell ref="B34:E34"/>
    <mergeCell ref="B29:E29"/>
    <mergeCell ref="I29:L29"/>
    <mergeCell ref="A27:N27"/>
    <mergeCell ref="A28:A29"/>
    <mergeCell ref="B28:N28"/>
    <mergeCell ref="F31:H31"/>
    <mergeCell ref="I30:L30"/>
    <mergeCell ref="I31:L31"/>
    <mergeCell ref="M31:N31"/>
    <mergeCell ref="A1:B1"/>
    <mergeCell ref="C1:N2"/>
    <mergeCell ref="A3:B3"/>
    <mergeCell ref="C3:N3"/>
    <mergeCell ref="M29:N29"/>
    <mergeCell ref="J19:K19"/>
    <mergeCell ref="J18:K18"/>
    <mergeCell ref="A4:N4"/>
    <mergeCell ref="A5:N5"/>
    <mergeCell ref="A6:A7"/>
    <mergeCell ref="B6:N6"/>
    <mergeCell ref="J7:K7"/>
    <mergeCell ref="L7:N7"/>
    <mergeCell ref="B26:E26"/>
    <mergeCell ref="B25:E25"/>
    <mergeCell ref="F25:H25"/>
    <mergeCell ref="A33:A34"/>
    <mergeCell ref="B33:N33"/>
    <mergeCell ref="F34:H34"/>
    <mergeCell ref="M34:N34"/>
    <mergeCell ref="I34:L34"/>
    <mergeCell ref="K37:N37"/>
    <mergeCell ref="C36:F36"/>
    <mergeCell ref="C37:F37"/>
    <mergeCell ref="A22:N22"/>
    <mergeCell ref="A23:A24"/>
    <mergeCell ref="A37:B37"/>
    <mergeCell ref="G37:J37"/>
    <mergeCell ref="A36:B36"/>
    <mergeCell ref="G36:J36"/>
    <mergeCell ref="K36:N36"/>
    <mergeCell ref="B24:E24"/>
    <mergeCell ref="I24:L24"/>
    <mergeCell ref="F29:H29"/>
    <mergeCell ref="F35:H35"/>
    <mergeCell ref="M35:N35"/>
    <mergeCell ref="A32:N32"/>
  </mergeCells>
  <printOptions horizontalCentered="1" verticalCentered="1"/>
  <pageMargins left="0" right="0" top="0" bottom="0" header="0.31496062992125984" footer="0.31496062992125984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rightToLeft="1" view="pageBreakPreview" zoomScale="60" workbookViewId="0">
      <selection activeCell="I25" sqref="I25:L25"/>
    </sheetView>
  </sheetViews>
  <sheetFormatPr defaultRowHeight="20.25" x14ac:dyDescent="0.55000000000000004"/>
  <cols>
    <col min="1" max="1" width="31" style="8" customWidth="1"/>
    <col min="2" max="2" width="16" style="8" customWidth="1"/>
    <col min="3" max="3" width="12.625" style="8" customWidth="1"/>
    <col min="4" max="4" width="17.25" style="8" customWidth="1"/>
    <col min="5" max="5" width="9.625" style="8" customWidth="1"/>
    <col min="6" max="6" width="19.125" style="8" customWidth="1"/>
    <col min="7" max="7" width="18.625" style="8" customWidth="1"/>
    <col min="8" max="9" width="23.5" style="8" customWidth="1"/>
    <col min="10" max="10" width="10.25" style="8" customWidth="1"/>
    <col min="11" max="11" width="6.875" style="8" customWidth="1"/>
    <col min="12" max="12" width="11.25" style="8" customWidth="1"/>
    <col min="13" max="13" width="14.125" style="8" customWidth="1"/>
    <col min="14" max="14" width="10.875" style="8" customWidth="1"/>
    <col min="15" max="16384" width="9" style="8"/>
  </cols>
  <sheetData>
    <row r="1" spans="1:14" ht="21.75" customHeight="1" x14ac:dyDescent="0.55000000000000004">
      <c r="A1" s="524"/>
      <c r="B1" s="525"/>
      <c r="C1" s="648" t="s">
        <v>352</v>
      </c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9"/>
    </row>
    <row r="2" spans="1:14" ht="21.75" customHeight="1" x14ac:dyDescent="0.55000000000000004">
      <c r="A2" s="676" t="s">
        <v>97</v>
      </c>
      <c r="B2" s="677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1"/>
    </row>
    <row r="3" spans="1:14" ht="24.75" customHeight="1" thickBot="1" x14ac:dyDescent="0.6">
      <c r="A3" s="652" t="s">
        <v>333</v>
      </c>
      <c r="B3" s="653"/>
      <c r="C3" s="654" t="s">
        <v>301</v>
      </c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5"/>
    </row>
    <row r="4" spans="1:14" ht="24" customHeight="1" thickBot="1" x14ac:dyDescent="0.6">
      <c r="A4" s="658" t="s">
        <v>322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60"/>
    </row>
    <row r="5" spans="1:14" ht="24" customHeight="1" thickTop="1" x14ac:dyDescent="0.55000000000000004">
      <c r="A5" s="626" t="s">
        <v>335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8"/>
    </row>
    <row r="6" spans="1:14" ht="21.75" customHeight="1" x14ac:dyDescent="0.55000000000000004">
      <c r="A6" s="629" t="s">
        <v>7</v>
      </c>
      <c r="B6" s="635" t="s">
        <v>18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61"/>
    </row>
    <row r="7" spans="1:14" ht="40.5" customHeight="1" x14ac:dyDescent="0.55000000000000004">
      <c r="A7" s="629"/>
      <c r="B7" s="288" t="s">
        <v>16</v>
      </c>
      <c r="C7" s="288" t="s">
        <v>17</v>
      </c>
      <c r="D7" s="60" t="s">
        <v>1</v>
      </c>
      <c r="E7" s="288" t="s">
        <v>19</v>
      </c>
      <c r="F7" s="288" t="s">
        <v>93</v>
      </c>
      <c r="G7" s="288" t="s">
        <v>94</v>
      </c>
      <c r="H7" s="288" t="s">
        <v>153</v>
      </c>
      <c r="I7" s="61" t="s">
        <v>3</v>
      </c>
      <c r="J7" s="657" t="s">
        <v>138</v>
      </c>
      <c r="K7" s="657"/>
      <c r="L7" s="657" t="s">
        <v>75</v>
      </c>
      <c r="M7" s="657"/>
      <c r="N7" s="662"/>
    </row>
    <row r="8" spans="1:14" ht="40.5" customHeight="1" x14ac:dyDescent="0.55000000000000004">
      <c r="A8" s="287" t="s">
        <v>257</v>
      </c>
      <c r="B8" s="290"/>
      <c r="C8" s="290"/>
      <c r="D8" s="67">
        <f>SUM(B8:C8)</f>
        <v>0</v>
      </c>
      <c r="E8" s="290"/>
      <c r="F8" s="290"/>
      <c r="G8" s="290"/>
      <c r="H8" s="290"/>
      <c r="I8" s="68">
        <f>F8+E8+G8+H8</f>
        <v>0</v>
      </c>
      <c r="J8" s="679"/>
      <c r="K8" s="679"/>
      <c r="L8" s="679">
        <f>D8+I8</f>
        <v>0</v>
      </c>
      <c r="M8" s="679"/>
      <c r="N8" s="680"/>
    </row>
    <row r="9" spans="1:14" ht="40.5" customHeight="1" x14ac:dyDescent="0.55000000000000004">
      <c r="A9" s="305" t="s">
        <v>302</v>
      </c>
      <c r="B9" s="293"/>
      <c r="C9" s="293"/>
      <c r="D9" s="67">
        <f>SUM(B9:C9)</f>
        <v>0</v>
      </c>
      <c r="E9" s="293"/>
      <c r="F9" s="293"/>
      <c r="G9" s="293"/>
      <c r="H9" s="293"/>
      <c r="I9" s="68">
        <f>F9+E9+G9+H9</f>
        <v>0</v>
      </c>
      <c r="J9" s="679"/>
      <c r="K9" s="679"/>
      <c r="L9" s="679">
        <f>D9+I9</f>
        <v>0</v>
      </c>
      <c r="M9" s="679"/>
      <c r="N9" s="680"/>
    </row>
    <row r="10" spans="1:14" ht="30.75" customHeight="1" x14ac:dyDescent="0.55000000000000004">
      <c r="A10" s="305" t="s">
        <v>350</v>
      </c>
      <c r="B10" s="290"/>
      <c r="C10" s="290"/>
      <c r="D10" s="67">
        <f>SUM(B10:C10)</f>
        <v>0</v>
      </c>
      <c r="E10" s="290"/>
      <c r="F10" s="290"/>
      <c r="G10" s="290"/>
      <c r="H10" s="290"/>
      <c r="I10" s="68">
        <f>F10+E10+G10+H10</f>
        <v>0</v>
      </c>
      <c r="J10" s="679"/>
      <c r="K10" s="679"/>
      <c r="L10" s="679">
        <f>D10+I10</f>
        <v>0</v>
      </c>
      <c r="M10" s="679"/>
      <c r="N10" s="680"/>
    </row>
    <row r="11" spans="1:14" ht="27" customHeight="1" x14ac:dyDescent="0.55000000000000004">
      <c r="A11" s="641"/>
      <c r="B11" s="642"/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3"/>
    </row>
    <row r="12" spans="1:14" ht="18" customHeight="1" x14ac:dyDescent="0.55000000000000004">
      <c r="A12" s="629" t="s">
        <v>7</v>
      </c>
      <c r="B12" s="635" t="s">
        <v>18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61"/>
    </row>
    <row r="13" spans="1:14" ht="42.75" customHeight="1" x14ac:dyDescent="0.55000000000000004">
      <c r="A13" s="629"/>
      <c r="B13" s="288" t="s">
        <v>16</v>
      </c>
      <c r="C13" s="288" t="s">
        <v>24</v>
      </c>
      <c r="D13" s="289" t="s">
        <v>1</v>
      </c>
      <c r="E13" s="288" t="s">
        <v>19</v>
      </c>
      <c r="F13" s="288" t="s">
        <v>93</v>
      </c>
      <c r="G13" s="288" t="s">
        <v>94</v>
      </c>
      <c r="H13" s="288" t="s">
        <v>153</v>
      </c>
      <c r="I13" s="61" t="s">
        <v>3</v>
      </c>
      <c r="J13" s="657" t="s">
        <v>138</v>
      </c>
      <c r="K13" s="657"/>
      <c r="L13" s="657" t="s">
        <v>75</v>
      </c>
      <c r="M13" s="657"/>
      <c r="N13" s="662"/>
    </row>
    <row r="14" spans="1:14" ht="21.75" customHeight="1" x14ac:dyDescent="0.55000000000000004">
      <c r="A14" s="287" t="s">
        <v>202</v>
      </c>
      <c r="B14" s="291"/>
      <c r="C14" s="291"/>
      <c r="D14" s="292">
        <f>SUM(B14:C14)</f>
        <v>0</v>
      </c>
      <c r="E14" s="291"/>
      <c r="F14" s="291"/>
      <c r="G14" s="291"/>
      <c r="H14" s="291"/>
      <c r="I14" s="68">
        <f>SUM(E14:H14)</f>
        <v>0</v>
      </c>
      <c r="J14" s="679"/>
      <c r="K14" s="679"/>
      <c r="L14" s="679">
        <f>D14+I14</f>
        <v>0</v>
      </c>
      <c r="M14" s="679"/>
      <c r="N14" s="680"/>
    </row>
    <row r="15" spans="1:14" ht="21.75" customHeight="1" x14ac:dyDescent="0.55000000000000004">
      <c r="A15" s="287" t="s">
        <v>203</v>
      </c>
      <c r="B15" s="291"/>
      <c r="C15" s="291"/>
      <c r="D15" s="292">
        <f>SUM(B15:C15)</f>
        <v>0</v>
      </c>
      <c r="E15" s="291"/>
      <c r="F15" s="291"/>
      <c r="G15" s="291"/>
      <c r="H15" s="291"/>
      <c r="I15" s="68">
        <f>SUM(E15:H15)</f>
        <v>0</v>
      </c>
      <c r="J15" s="679"/>
      <c r="K15" s="679"/>
      <c r="L15" s="679">
        <f>D15+I15</f>
        <v>0</v>
      </c>
      <c r="M15" s="679"/>
      <c r="N15" s="680"/>
    </row>
    <row r="16" spans="1:14" ht="18" customHeight="1" x14ac:dyDescent="0.55000000000000004">
      <c r="A16" s="641" t="s">
        <v>337</v>
      </c>
      <c r="B16" s="642"/>
      <c r="C16" s="642"/>
      <c r="D16" s="642"/>
      <c r="E16" s="642"/>
      <c r="F16" s="642"/>
      <c r="G16" s="642"/>
      <c r="H16" s="642"/>
      <c r="I16" s="642"/>
      <c r="J16" s="642"/>
      <c r="K16" s="642"/>
      <c r="L16" s="642"/>
      <c r="M16" s="642"/>
      <c r="N16" s="643"/>
    </row>
    <row r="17" spans="1:14" ht="31.5" customHeight="1" x14ac:dyDescent="0.55000000000000004">
      <c r="A17" s="629" t="s">
        <v>7</v>
      </c>
      <c r="B17" s="635" t="s">
        <v>18</v>
      </c>
      <c r="C17" s="635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61"/>
    </row>
    <row r="18" spans="1:14" ht="54" customHeight="1" x14ac:dyDescent="0.55000000000000004">
      <c r="A18" s="629"/>
      <c r="B18" s="288" t="s">
        <v>16</v>
      </c>
      <c r="C18" s="288" t="s">
        <v>24</v>
      </c>
      <c r="D18" s="289" t="s">
        <v>1</v>
      </c>
      <c r="E18" s="288" t="s">
        <v>19</v>
      </c>
      <c r="F18" s="288" t="s">
        <v>93</v>
      </c>
      <c r="G18" s="288" t="s">
        <v>94</v>
      </c>
      <c r="H18" s="288" t="s">
        <v>153</v>
      </c>
      <c r="I18" s="61" t="s">
        <v>3</v>
      </c>
      <c r="J18" s="657" t="s">
        <v>138</v>
      </c>
      <c r="K18" s="657"/>
      <c r="L18" s="657" t="s">
        <v>75</v>
      </c>
      <c r="M18" s="657"/>
      <c r="N18" s="662"/>
    </row>
    <row r="19" spans="1:14" ht="26.25" customHeight="1" thickBot="1" x14ac:dyDescent="0.6">
      <c r="A19" s="274" t="s">
        <v>20</v>
      </c>
      <c r="B19" s="69">
        <f>B8-B14+B15</f>
        <v>0</v>
      </c>
      <c r="C19" s="69">
        <f>C8-C14+C15</f>
        <v>0</v>
      </c>
      <c r="D19" s="70">
        <f>SUM(B19:C19)</f>
        <v>0</v>
      </c>
      <c r="E19" s="69">
        <f>E8-E14+E15</f>
        <v>0</v>
      </c>
      <c r="F19" s="69">
        <f>F8-F14+F15</f>
        <v>0</v>
      </c>
      <c r="G19" s="69">
        <f>G8-G14+G15</f>
        <v>0</v>
      </c>
      <c r="H19" s="69">
        <f>H8-H14+H15</f>
        <v>0</v>
      </c>
      <c r="I19" s="71">
        <f>SUM(E19:H19)</f>
        <v>0</v>
      </c>
      <c r="J19" s="656">
        <f>J8-J14+J15</f>
        <v>0</v>
      </c>
      <c r="K19" s="656"/>
      <c r="L19" s="656">
        <f>D19+I19</f>
        <v>0</v>
      </c>
      <c r="M19" s="656"/>
      <c r="N19" s="678"/>
    </row>
    <row r="20" spans="1:14" s="9" customFormat="1" ht="15" customHeight="1" thickTop="1" x14ac:dyDescent="0.55000000000000004">
      <c r="A20" s="275"/>
      <c r="B20" s="62"/>
      <c r="C20" s="62"/>
      <c r="D20" s="63"/>
      <c r="E20" s="63"/>
      <c r="F20" s="63"/>
      <c r="G20" s="63"/>
      <c r="H20" s="63"/>
      <c r="I20" s="63"/>
      <c r="J20" s="64"/>
      <c r="K20" s="65"/>
      <c r="L20" s="65"/>
      <c r="M20" s="65"/>
      <c r="N20" s="276"/>
    </row>
    <row r="21" spans="1:14" s="9" customFormat="1" ht="12.75" customHeight="1" thickBot="1" x14ac:dyDescent="0.6">
      <c r="A21" s="275"/>
      <c r="B21" s="62"/>
      <c r="C21" s="62"/>
      <c r="D21" s="63"/>
      <c r="E21" s="63"/>
      <c r="F21" s="63"/>
      <c r="G21" s="63"/>
      <c r="H21" s="63"/>
      <c r="I21" s="63"/>
      <c r="J21" s="64"/>
      <c r="K21" s="65"/>
      <c r="L21" s="65"/>
      <c r="M21" s="65"/>
      <c r="N21" s="276"/>
    </row>
    <row r="22" spans="1:14" ht="21" customHeight="1" thickTop="1" x14ac:dyDescent="0.55000000000000004">
      <c r="A22" s="626" t="s">
        <v>338</v>
      </c>
      <c r="B22" s="627"/>
      <c r="C22" s="627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8"/>
    </row>
    <row r="23" spans="1:14" x14ac:dyDescent="0.55000000000000004">
      <c r="A23" s="629" t="s">
        <v>70</v>
      </c>
      <c r="B23" s="644"/>
      <c r="C23" s="644"/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5"/>
    </row>
    <row r="24" spans="1:14" ht="27" customHeight="1" x14ac:dyDescent="0.55000000000000004">
      <c r="A24" s="629"/>
      <c r="B24" s="635" t="s">
        <v>16</v>
      </c>
      <c r="C24" s="635"/>
      <c r="D24" s="635"/>
      <c r="E24" s="635"/>
      <c r="F24" s="635" t="s">
        <v>17</v>
      </c>
      <c r="G24" s="635"/>
      <c r="H24" s="635"/>
      <c r="I24" s="635" t="s">
        <v>71</v>
      </c>
      <c r="J24" s="635"/>
      <c r="K24" s="635"/>
      <c r="L24" s="635"/>
      <c r="M24" s="646" t="s">
        <v>75</v>
      </c>
      <c r="N24" s="647"/>
    </row>
    <row r="25" spans="1:14" ht="25.5" x14ac:dyDescent="0.55000000000000004">
      <c r="A25" s="287" t="s">
        <v>257</v>
      </c>
      <c r="B25" s="663"/>
      <c r="C25" s="663"/>
      <c r="D25" s="663"/>
      <c r="E25" s="663"/>
      <c r="F25" s="664"/>
      <c r="G25" s="664"/>
      <c r="H25" s="664"/>
      <c r="I25" s="664"/>
      <c r="J25" s="664"/>
      <c r="K25" s="664"/>
      <c r="L25" s="664"/>
      <c r="M25" s="666">
        <f>B25+F25+I25</f>
        <v>0</v>
      </c>
      <c r="N25" s="667"/>
    </row>
    <row r="26" spans="1:14" ht="25.5" x14ac:dyDescent="0.55000000000000004">
      <c r="A26" s="287" t="s">
        <v>258</v>
      </c>
      <c r="B26" s="663"/>
      <c r="C26" s="663"/>
      <c r="D26" s="663"/>
      <c r="E26" s="663"/>
      <c r="F26" s="664"/>
      <c r="G26" s="664"/>
      <c r="H26" s="664"/>
      <c r="I26" s="664"/>
      <c r="J26" s="664"/>
      <c r="K26" s="664"/>
      <c r="L26" s="664"/>
      <c r="M26" s="666">
        <f>B26+F26+I26</f>
        <v>0</v>
      </c>
      <c r="N26" s="667"/>
    </row>
    <row r="27" spans="1:14" ht="18.75" customHeight="1" x14ac:dyDescent="0.55000000000000004">
      <c r="A27" s="641" t="s">
        <v>339</v>
      </c>
      <c r="B27" s="642"/>
      <c r="C27" s="642"/>
      <c r="D27" s="642"/>
      <c r="E27" s="642"/>
      <c r="F27" s="642"/>
      <c r="G27" s="642"/>
      <c r="H27" s="642"/>
      <c r="I27" s="642"/>
      <c r="J27" s="642"/>
      <c r="K27" s="642"/>
      <c r="L27" s="642"/>
      <c r="M27" s="642"/>
      <c r="N27" s="643"/>
    </row>
    <row r="28" spans="1:14" x14ac:dyDescent="0.55000000000000004">
      <c r="A28" s="629" t="s">
        <v>70</v>
      </c>
      <c r="B28" s="644"/>
      <c r="C28" s="644"/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5"/>
    </row>
    <row r="29" spans="1:14" ht="27" customHeight="1" x14ac:dyDescent="0.55000000000000004">
      <c r="A29" s="629"/>
      <c r="B29" s="635" t="s">
        <v>16</v>
      </c>
      <c r="C29" s="635"/>
      <c r="D29" s="635" t="s">
        <v>136</v>
      </c>
      <c r="E29" s="635"/>
      <c r="F29" s="635" t="s">
        <v>17</v>
      </c>
      <c r="G29" s="635"/>
      <c r="H29" s="635"/>
      <c r="I29" s="635" t="s">
        <v>71</v>
      </c>
      <c r="J29" s="635"/>
      <c r="K29" s="635"/>
      <c r="L29" s="635"/>
      <c r="M29" s="646" t="s">
        <v>75</v>
      </c>
      <c r="N29" s="647"/>
    </row>
    <row r="30" spans="1:14" ht="25.5" x14ac:dyDescent="0.55000000000000004">
      <c r="A30" s="287" t="s">
        <v>202</v>
      </c>
      <c r="B30" s="665"/>
      <c r="C30" s="665"/>
      <c r="D30" s="665"/>
      <c r="E30" s="665"/>
      <c r="F30" s="665"/>
      <c r="G30" s="665"/>
      <c r="H30" s="665"/>
      <c r="I30" s="664"/>
      <c r="J30" s="664"/>
      <c r="K30" s="664"/>
      <c r="L30" s="664"/>
      <c r="M30" s="666">
        <f>SUM(B30:L30)</f>
        <v>0</v>
      </c>
      <c r="N30" s="667"/>
    </row>
    <row r="31" spans="1:14" ht="25.5" x14ac:dyDescent="0.55000000000000004">
      <c r="A31" s="287" t="s">
        <v>203</v>
      </c>
      <c r="B31" s="665"/>
      <c r="C31" s="665"/>
      <c r="D31" s="665"/>
      <c r="E31" s="665"/>
      <c r="F31" s="665"/>
      <c r="G31" s="665"/>
      <c r="H31" s="665"/>
      <c r="I31" s="664"/>
      <c r="J31" s="664"/>
      <c r="K31" s="664"/>
      <c r="L31" s="664"/>
      <c r="M31" s="674">
        <f>SUM(B31:L31)</f>
        <v>0</v>
      </c>
      <c r="N31" s="675"/>
    </row>
    <row r="32" spans="1:14" ht="21" customHeight="1" x14ac:dyDescent="0.55000000000000004">
      <c r="A32" s="641" t="s">
        <v>340</v>
      </c>
      <c r="B32" s="642"/>
      <c r="C32" s="642"/>
      <c r="D32" s="642"/>
      <c r="E32" s="642"/>
      <c r="F32" s="642"/>
      <c r="G32" s="642"/>
      <c r="H32" s="642"/>
      <c r="I32" s="642"/>
      <c r="J32" s="642"/>
      <c r="K32" s="642"/>
      <c r="L32" s="642"/>
      <c r="M32" s="642"/>
      <c r="N32" s="643"/>
    </row>
    <row r="33" spans="1:14" x14ac:dyDescent="0.55000000000000004">
      <c r="A33" s="629" t="s">
        <v>70</v>
      </c>
      <c r="B33" s="644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5"/>
    </row>
    <row r="34" spans="1:14" ht="25.5" customHeight="1" x14ac:dyDescent="0.55000000000000004">
      <c r="A34" s="629"/>
      <c r="B34" s="635" t="s">
        <v>16</v>
      </c>
      <c r="C34" s="635"/>
      <c r="D34" s="635" t="s">
        <v>136</v>
      </c>
      <c r="E34" s="635"/>
      <c r="F34" s="635" t="s">
        <v>17</v>
      </c>
      <c r="G34" s="635"/>
      <c r="H34" s="635"/>
      <c r="I34" s="635" t="s">
        <v>71</v>
      </c>
      <c r="J34" s="635"/>
      <c r="K34" s="635"/>
      <c r="L34" s="635"/>
      <c r="M34" s="646" t="s">
        <v>75</v>
      </c>
      <c r="N34" s="647"/>
    </row>
    <row r="35" spans="1:14" ht="21.75" customHeight="1" thickBot="1" x14ac:dyDescent="0.6">
      <c r="A35" s="277" t="s">
        <v>20</v>
      </c>
      <c r="B35" s="671">
        <f>B25-B30+B31</f>
        <v>0</v>
      </c>
      <c r="C35" s="672"/>
      <c r="D35" s="672"/>
      <c r="E35" s="673"/>
      <c r="F35" s="636">
        <f>F25-F30+F31</f>
        <v>0</v>
      </c>
      <c r="G35" s="637"/>
      <c r="H35" s="638"/>
      <c r="I35" s="668">
        <f>I25-I30+I31</f>
        <v>0</v>
      </c>
      <c r="J35" s="669"/>
      <c r="K35" s="669"/>
      <c r="L35" s="670"/>
      <c r="M35" s="639">
        <f>B35+F35+I35</f>
        <v>0</v>
      </c>
      <c r="N35" s="640"/>
    </row>
    <row r="36" spans="1:14" s="66" customFormat="1" ht="45" customHeight="1" x14ac:dyDescent="0.55000000000000004">
      <c r="A36" s="631" t="s">
        <v>85</v>
      </c>
      <c r="B36" s="632"/>
      <c r="C36" s="624" t="s">
        <v>95</v>
      </c>
      <c r="D36" s="624"/>
      <c r="E36" s="624"/>
      <c r="F36" s="624"/>
      <c r="G36" s="624" t="s">
        <v>65</v>
      </c>
      <c r="H36" s="624"/>
      <c r="I36" s="624"/>
      <c r="J36" s="624"/>
      <c r="K36" s="633" t="s">
        <v>81</v>
      </c>
      <c r="L36" s="633"/>
      <c r="M36" s="633"/>
      <c r="N36" s="634"/>
    </row>
    <row r="37" spans="1:14" s="66" customFormat="1" ht="87.75" customHeight="1" thickBot="1" x14ac:dyDescent="0.6">
      <c r="A37" s="630" t="s">
        <v>310</v>
      </c>
      <c r="B37" s="622"/>
      <c r="C37" s="625" t="s">
        <v>299</v>
      </c>
      <c r="D37" s="625"/>
      <c r="E37" s="625"/>
      <c r="F37" s="625"/>
      <c r="G37" s="625" t="s">
        <v>348</v>
      </c>
      <c r="H37" s="625"/>
      <c r="I37" s="625"/>
      <c r="J37" s="625"/>
      <c r="K37" s="622" t="s">
        <v>298</v>
      </c>
      <c r="L37" s="622"/>
      <c r="M37" s="622"/>
      <c r="N37" s="623"/>
    </row>
    <row r="38" spans="1:14" x14ac:dyDescent="0.5500000000000000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</sheetData>
  <mergeCells count="82">
    <mergeCell ref="J9:K9"/>
    <mergeCell ref="L9:N9"/>
    <mergeCell ref="J8:K8"/>
    <mergeCell ref="L8:N8"/>
    <mergeCell ref="A1:B1"/>
    <mergeCell ref="C1:N2"/>
    <mergeCell ref="A2:B2"/>
    <mergeCell ref="A3:B3"/>
    <mergeCell ref="C3:N3"/>
    <mergeCell ref="A4:N4"/>
    <mergeCell ref="A5:N5"/>
    <mergeCell ref="A6:A7"/>
    <mergeCell ref="B6:N6"/>
    <mergeCell ref="J7:K7"/>
    <mergeCell ref="L7:N7"/>
    <mergeCell ref="A17:A18"/>
    <mergeCell ref="B17:N17"/>
    <mergeCell ref="J18:K18"/>
    <mergeCell ref="L18:N18"/>
    <mergeCell ref="J10:K10"/>
    <mergeCell ref="L10:N10"/>
    <mergeCell ref="A11:N11"/>
    <mergeCell ref="A12:A13"/>
    <mergeCell ref="B12:N12"/>
    <mergeCell ref="J13:K13"/>
    <mergeCell ref="L13:N13"/>
    <mergeCell ref="J14:K14"/>
    <mergeCell ref="L14:N14"/>
    <mergeCell ref="J15:K15"/>
    <mergeCell ref="L15:N15"/>
    <mergeCell ref="A16:N16"/>
    <mergeCell ref="J19:K19"/>
    <mergeCell ref="L19:N19"/>
    <mergeCell ref="A22:N22"/>
    <mergeCell ref="A23:A24"/>
    <mergeCell ref="B23:N23"/>
    <mergeCell ref="B24:E24"/>
    <mergeCell ref="F24:H24"/>
    <mergeCell ref="I24:L24"/>
    <mergeCell ref="M24:N24"/>
    <mergeCell ref="B25:E25"/>
    <mergeCell ref="F25:H25"/>
    <mergeCell ref="I25:L25"/>
    <mergeCell ref="M25:N25"/>
    <mergeCell ref="B26:E26"/>
    <mergeCell ref="F26:H26"/>
    <mergeCell ref="I26:L26"/>
    <mergeCell ref="M26:N26"/>
    <mergeCell ref="A27:N27"/>
    <mergeCell ref="A28:A29"/>
    <mergeCell ref="B28:N28"/>
    <mergeCell ref="B29:E29"/>
    <mergeCell ref="F29:H29"/>
    <mergeCell ref="I29:L29"/>
    <mergeCell ref="M29:N29"/>
    <mergeCell ref="B30:E30"/>
    <mergeCell ref="F30:H30"/>
    <mergeCell ref="I30:L30"/>
    <mergeCell ref="M30:N30"/>
    <mergeCell ref="B31:E31"/>
    <mergeCell ref="F31:H31"/>
    <mergeCell ref="I31:L31"/>
    <mergeCell ref="M31:N31"/>
    <mergeCell ref="A32:N32"/>
    <mergeCell ref="A33:A34"/>
    <mergeCell ref="B33:N33"/>
    <mergeCell ref="B34:E34"/>
    <mergeCell ref="F34:H34"/>
    <mergeCell ref="I34:L34"/>
    <mergeCell ref="M34:N34"/>
    <mergeCell ref="A37:B37"/>
    <mergeCell ref="C37:F37"/>
    <mergeCell ref="G37:J37"/>
    <mergeCell ref="K37:N37"/>
    <mergeCell ref="B35:E35"/>
    <mergeCell ref="F35:H35"/>
    <mergeCell ref="I35:L35"/>
    <mergeCell ref="M35:N35"/>
    <mergeCell ref="A36:B36"/>
    <mergeCell ref="C36:F36"/>
    <mergeCell ref="G36:J36"/>
    <mergeCell ref="K36:N36"/>
  </mergeCells>
  <printOptions horizontalCentered="1" verticalCentered="1"/>
  <pageMargins left="0" right="0" top="0" bottom="0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جلد</vt:lpstr>
      <vt:lpstr>فرم روكش </vt:lpstr>
      <vt:lpstr>برنامه</vt:lpstr>
      <vt:lpstr>حقوق و مزایای مستمر</vt:lpstr>
      <vt:lpstr>سایر هزینه های پرسنلی</vt:lpstr>
      <vt:lpstr>سایر هزینه ها</vt:lpstr>
      <vt:lpstr>تملک دارائیهای سرمایه ای </vt:lpstr>
      <vt:lpstr>نیروی انسانی </vt:lpstr>
      <vt:lpstr>نیروی انسانی  (2)</vt:lpstr>
      <vt:lpstr>دانشجو  </vt:lpstr>
      <vt:lpstr>بودجه ریزی مبتنی برعملکرد </vt:lpstr>
      <vt:lpstr>پیوست شماره 1- پاداش ها</vt:lpstr>
      <vt:lpstr>پیوست شماره 2- سایر پرسنلی  </vt:lpstr>
      <vt:lpstr>پیوست شماره 3- سایر قراردادها</vt:lpstr>
      <vt:lpstr>پیوست شماره 4-سایر هزینه ها</vt:lpstr>
      <vt:lpstr>برنامه!Print_Area</vt:lpstr>
      <vt:lpstr>جلد!Print_Area</vt:lpstr>
      <vt:lpstr>'حقوق و مزایای مستمر'!Print_Area</vt:lpstr>
      <vt:lpstr>'دانشجو  '!Print_Area</vt:lpstr>
      <vt:lpstr>'سایر هزینه ها'!Print_Area</vt:lpstr>
      <vt:lpstr>'سایر هزینه های پرسنلی'!Print_Area</vt:lpstr>
      <vt:lpstr>'فرم روكش '!Print_Area</vt:lpstr>
      <vt:lpstr>'نیروی انسانی '!Print_Area</vt:lpstr>
      <vt:lpstr>'نیروی انسانی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2012-05-06T06:52:39Z</cp:lastPrinted>
  <dcterms:created xsi:type="dcterms:W3CDTF">2006-09-16T00:00:00Z</dcterms:created>
  <dcterms:modified xsi:type="dcterms:W3CDTF">2021-11-01T07:56:03Z</dcterms:modified>
</cp:coreProperties>
</file>